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codeName="DieseArbeitsmappe" defaultThemeVersion="124226"/>
  <workbookProtection workbookPassword="AA96" lockStructure="1"/>
  <bookViews>
    <workbookView xWindow="0" yWindow="0" windowWidth="20490" windowHeight="7545" activeTab="2"/>
  </bookViews>
  <sheets>
    <sheet name="Angaben zum Audit" sheetId="1" r:id="rId1"/>
    <sheet name="Maßnahmenplan" sheetId="2" r:id="rId2"/>
    <sheet name="Checkliste" sheetId="7" r:id="rId3"/>
    <sheet name="Einstellungen" sheetId="4" r:id="rId4"/>
  </sheets>
  <definedNames>
    <definedName name="_AZeit">Einstellungen!#REF!</definedName>
    <definedName name="_Betriebsname">Einstellungen!$C$7</definedName>
    <definedName name="_Betriesname">Einstellungen!$C$7</definedName>
    <definedName name="_chbx">Einstellungen!$C$9</definedName>
    <definedName name="_Datum">Einstellungen!$C$6</definedName>
    <definedName name="_Dauer">Einstellungen!#REF!</definedName>
    <definedName name="_EZeit">Einstellungen!#REF!</definedName>
    <definedName name="_grau">Einstellungen!$C$10</definedName>
    <definedName name="_KO">Einstellungen!$C$14</definedName>
    <definedName name="_lAbw">Einstellungen!$C$12</definedName>
    <definedName name="_RLV">Einstellungen!$C$8</definedName>
    <definedName name="_sAbw">Einstellungen!$C$13</definedName>
    <definedName name="_Version">Einstellungen!#REF!</definedName>
    <definedName name="_xlnm.Print_Titles" localSheetId="2">Checkliste!$2:$7</definedName>
    <definedName name="Print_Area" localSheetId="0">'Angaben zum Audit'!$A$1:$M$33</definedName>
    <definedName name="Print_Area" localSheetId="2">Checkliste!$A$1:$N$113</definedName>
    <definedName name="Print_Area" localSheetId="1">Maßnahmenplan!$A$1:$J$24</definedName>
    <definedName name="Print_Titles" localSheetId="2">Checkliste!$1:$7</definedName>
  </definedNames>
  <calcPr calcId="162913"/>
</workbook>
</file>

<file path=xl/calcChain.xml><?xml version="1.0" encoding="utf-8"?>
<calcChain xmlns="http://schemas.openxmlformats.org/spreadsheetml/2006/main">
  <c r="C33" i="7" l="1"/>
  <c r="B33" i="7" s="1"/>
  <c r="D33" i="7" l="1"/>
  <c r="C47" i="7"/>
  <c r="B47" i="7" s="1"/>
  <c r="C48" i="7"/>
  <c r="B48" i="7" s="1"/>
  <c r="D47" i="7" l="1"/>
  <c r="D48" i="7"/>
  <c r="C11" i="7"/>
  <c r="B11" i="7" s="1"/>
  <c r="D11" i="7" l="1"/>
  <c r="C21" i="7"/>
  <c r="B21" i="7" s="1"/>
  <c r="D21" i="7" l="1"/>
  <c r="C53" i="7" l="1"/>
  <c r="B53" i="7" s="1"/>
  <c r="C54" i="7"/>
  <c r="B54" i="7" s="1"/>
  <c r="C37" i="7"/>
  <c r="B37" i="7" s="1"/>
  <c r="C51" i="7"/>
  <c r="B51" i="7" s="1"/>
  <c r="C52" i="7"/>
  <c r="B52" i="7" s="1"/>
  <c r="C49" i="7"/>
  <c r="B49" i="7" s="1"/>
  <c r="C50" i="7"/>
  <c r="B50" i="7" s="1"/>
  <c r="C55" i="7"/>
  <c r="D55" i="7" s="1"/>
  <c r="C39" i="7"/>
  <c r="B39" i="7" s="1"/>
  <c r="C40" i="7"/>
  <c r="B40" i="7" s="1"/>
  <c r="C36" i="7"/>
  <c r="B36" i="7" s="1"/>
  <c r="C38" i="7"/>
  <c r="B38" i="7" s="1"/>
  <c r="C34" i="7"/>
  <c r="B34" i="7" s="1"/>
  <c r="C35" i="7"/>
  <c r="B35" i="7" s="1"/>
  <c r="C30" i="7"/>
  <c r="B30" i="7" s="1"/>
  <c r="C29" i="7"/>
  <c r="B29" i="7" s="1"/>
  <c r="C31" i="7"/>
  <c r="B31" i="7" s="1"/>
  <c r="C32" i="7"/>
  <c r="B32" i="7" s="1"/>
  <c r="C27" i="7"/>
  <c r="B27" i="7" s="1"/>
  <c r="C26" i="7"/>
  <c r="B26" i="7" s="1"/>
  <c r="C28" i="7"/>
  <c r="B28" i="7" s="1"/>
  <c r="C25" i="7"/>
  <c r="B25" i="7" s="1"/>
  <c r="D53" i="7" l="1"/>
  <c r="D54" i="7"/>
  <c r="D37" i="7"/>
  <c r="D51" i="7"/>
  <c r="D49" i="7"/>
  <c r="D39" i="7"/>
  <c r="D52" i="7"/>
  <c r="D50" i="7"/>
  <c r="D36" i="7"/>
  <c r="B55" i="7"/>
  <c r="D40" i="7"/>
  <c r="D35" i="7"/>
  <c r="D34" i="7"/>
  <c r="D38" i="7"/>
  <c r="D30" i="7"/>
  <c r="D29" i="7"/>
  <c r="D31" i="7"/>
  <c r="D32" i="7"/>
  <c r="D27" i="7"/>
  <c r="D26" i="7"/>
  <c r="D28" i="7"/>
  <c r="D25" i="7"/>
  <c r="C14" i="7" l="1"/>
  <c r="B14" i="7" s="1"/>
  <c r="C15" i="7"/>
  <c r="B15" i="7" s="1"/>
  <c r="D14" i="7" l="1"/>
  <c r="D15" i="7"/>
  <c r="C13" i="7" l="1"/>
  <c r="D13" i="7" s="1"/>
  <c r="C16" i="7"/>
  <c r="D16" i="7" s="1"/>
  <c r="C112" i="7"/>
  <c r="B112" i="7" s="1"/>
  <c r="C111" i="7"/>
  <c r="B111" i="7" s="1"/>
  <c r="C110" i="7"/>
  <c r="D110" i="7" s="1"/>
  <c r="C109" i="7"/>
  <c r="D109" i="7" s="1"/>
  <c r="C108" i="7"/>
  <c r="B108" i="7" s="1"/>
  <c r="C105" i="7"/>
  <c r="D105" i="7" s="1"/>
  <c r="C104" i="7"/>
  <c r="B104" i="7" s="1"/>
  <c r="C103" i="7"/>
  <c r="D103" i="7" s="1"/>
  <c r="C102" i="7"/>
  <c r="D102" i="7" s="1"/>
  <c r="C101" i="7"/>
  <c r="D101" i="7" s="1"/>
  <c r="C98" i="7"/>
  <c r="D98" i="7" s="1"/>
  <c r="C97" i="7"/>
  <c r="B97" i="7" s="1"/>
  <c r="C96" i="7"/>
  <c r="D96" i="7" s="1"/>
  <c r="C95" i="7"/>
  <c r="D95" i="7" s="1"/>
  <c r="C94" i="7"/>
  <c r="B94" i="7" s="1"/>
  <c r="C91" i="7"/>
  <c r="D91" i="7" s="1"/>
  <c r="C90" i="7"/>
  <c r="B90" i="7" s="1"/>
  <c r="C89" i="7"/>
  <c r="D89" i="7" s="1"/>
  <c r="C88" i="7"/>
  <c r="D88" i="7" s="1"/>
  <c r="C87" i="7"/>
  <c r="B87" i="7" s="1"/>
  <c r="C84" i="7"/>
  <c r="B84" i="7" s="1"/>
  <c r="C83" i="7"/>
  <c r="B83" i="7" s="1"/>
  <c r="C82" i="7"/>
  <c r="D82" i="7" s="1"/>
  <c r="C81" i="7"/>
  <c r="D81" i="7" s="1"/>
  <c r="C80" i="7"/>
  <c r="B80" i="7" s="1"/>
  <c r="C77" i="7"/>
  <c r="D77" i="7" s="1"/>
  <c r="C76" i="7"/>
  <c r="B76" i="7" s="1"/>
  <c r="C75" i="7"/>
  <c r="D75" i="7" s="1"/>
  <c r="C74" i="7"/>
  <c r="D74" i="7" s="1"/>
  <c r="C73" i="7"/>
  <c r="B73" i="7" s="1"/>
  <c r="B75" i="7" l="1"/>
  <c r="B91" i="7"/>
  <c r="B95" i="7"/>
  <c r="B103" i="7"/>
  <c r="B13" i="7"/>
  <c r="B74" i="7"/>
  <c r="B82" i="7"/>
  <c r="B98" i="7"/>
  <c r="B102" i="7"/>
  <c r="B110" i="7"/>
  <c r="B77" i="7"/>
  <c r="B81" i="7"/>
  <c r="B89" i="7"/>
  <c r="B105" i="7"/>
  <c r="B101" i="7"/>
  <c r="B109" i="7"/>
  <c r="B88" i="7"/>
  <c r="B96" i="7"/>
  <c r="B16" i="7"/>
  <c r="D73" i="7"/>
  <c r="D76" i="7"/>
  <c r="D112" i="7"/>
  <c r="D108" i="7"/>
  <c r="D111" i="7"/>
  <c r="D104" i="7"/>
  <c r="D94" i="7"/>
  <c r="D97" i="7"/>
  <c r="D87" i="7"/>
  <c r="D90" i="7"/>
  <c r="D84" i="7"/>
  <c r="D80" i="7"/>
  <c r="D83" i="7"/>
  <c r="B2" i="7"/>
  <c r="B2" i="2"/>
  <c r="B2" i="1"/>
  <c r="C69" i="7" l="1"/>
  <c r="B69" i="7" s="1"/>
  <c r="C68" i="7"/>
  <c r="B68" i="7" s="1"/>
  <c r="D69" i="7" l="1"/>
  <c r="D68" i="7"/>
  <c r="C70" i="7"/>
  <c r="D70" i="7" s="1"/>
  <c r="C67" i="7"/>
  <c r="D67" i="7" s="1"/>
  <c r="C63" i="7"/>
  <c r="D63" i="7" s="1"/>
  <c r="C62" i="7"/>
  <c r="D62" i="7" s="1"/>
  <c r="C60" i="7"/>
  <c r="D60" i="7" s="1"/>
  <c r="C61" i="7"/>
  <c r="D61" i="7" s="1"/>
  <c r="C56" i="7"/>
  <c r="B56" i="7" s="1"/>
  <c r="C46" i="7"/>
  <c r="D46" i="7" s="1"/>
  <c r="C45" i="7"/>
  <c r="D45" i="7" s="1"/>
  <c r="C24" i="7"/>
  <c r="D24" i="7" s="1"/>
  <c r="C41" i="7"/>
  <c r="B41" i="7" s="1"/>
  <c r="C23" i="7"/>
  <c r="D23" i="7" s="1"/>
  <c r="C22" i="7"/>
  <c r="B22" i="7" s="1"/>
  <c r="B70" i="7" l="1"/>
  <c r="B67" i="7"/>
  <c r="B63" i="7"/>
  <c r="B62" i="7"/>
  <c r="B60" i="7"/>
  <c r="B61" i="7"/>
  <c r="D56" i="7"/>
  <c r="B46" i="7"/>
  <c r="B45" i="7"/>
  <c r="B24" i="7"/>
  <c r="B23" i="7"/>
  <c r="D41" i="7"/>
  <c r="D22" i="7"/>
  <c r="C44" i="7" l="1"/>
  <c r="C20" i="7"/>
  <c r="C59" i="7"/>
  <c r="C66" i="7"/>
  <c r="C17" i="7"/>
  <c r="C10" i="7"/>
  <c r="C12" i="7"/>
  <c r="D44" i="7" l="1"/>
  <c r="B44" i="7"/>
  <c r="D59" i="7"/>
  <c r="B59" i="7"/>
  <c r="D10" i="7"/>
  <c r="B10" i="7"/>
  <c r="D66" i="7"/>
  <c r="B66" i="7"/>
  <c r="D20" i="7"/>
  <c r="B20" i="7"/>
  <c r="D17" i="7"/>
  <c r="B17" i="7"/>
  <c r="D12" i="7"/>
  <c r="B12" i="7"/>
</calcChain>
</file>

<file path=xl/sharedStrings.xml><?xml version="1.0" encoding="utf-8"?>
<sst xmlns="http://schemas.openxmlformats.org/spreadsheetml/2006/main" count="339" uniqueCount="181">
  <si>
    <t>Angaben zum Audit</t>
  </si>
  <si>
    <t>Zertifizierungsstelle</t>
  </si>
  <si>
    <t>Name Auditor</t>
  </si>
  <si>
    <t>Name Auskunftsperson</t>
  </si>
  <si>
    <t>Markenlizenznehmer</t>
  </si>
  <si>
    <t>Auftraggeber des Audits</t>
  </si>
  <si>
    <t>Auditart</t>
  </si>
  <si>
    <t>Auditzeit</t>
  </si>
  <si>
    <t>Anzahl festgestellter Abweichungen</t>
  </si>
  <si>
    <t>Begründung für verkürzte Auditdauer</t>
  </si>
  <si>
    <t>Ende:</t>
  </si>
  <si>
    <t>Dauer:</t>
  </si>
  <si>
    <t>Das Audit konnte nicht durchgeführt werden</t>
  </si>
  <si>
    <t>Kein Ansprechpartner vor Ort</t>
  </si>
  <si>
    <t>Zugang wurde verweigert</t>
  </si>
  <si>
    <t>X</t>
  </si>
  <si>
    <t>Ort, Datum</t>
  </si>
  <si>
    <t>Unterschrift Betriebsverantwortlicher</t>
  </si>
  <si>
    <t>Unterschrift Auditor</t>
  </si>
  <si>
    <t xml:space="preserve">        Unterschrift Betriebsverantwortlicher</t>
  </si>
  <si>
    <t>Betrieb:</t>
  </si>
  <si>
    <t>Maßnahmenplan</t>
  </si>
  <si>
    <t>Lfd. Nr.</t>
  </si>
  <si>
    <t>Beschreibung der Abweichung</t>
  </si>
  <si>
    <t>Bewertung</t>
  </si>
  <si>
    <t>Vereinbarte Korrekturmaßnahme</t>
  </si>
  <si>
    <t>Behebungsfrist</t>
  </si>
  <si>
    <t>lAbw</t>
  </si>
  <si>
    <t>sAbw</t>
  </si>
  <si>
    <t>K.O.</t>
  </si>
  <si>
    <r>
      <t xml:space="preserve">Bewertung
</t>
    </r>
    <r>
      <rPr>
        <sz val="6"/>
        <color theme="1"/>
        <rFont val="Arial"/>
        <family val="2"/>
      </rPr>
      <t>(lAbw, sAbw, K.O.)</t>
    </r>
  </si>
  <si>
    <t>Prüfkriterien</t>
  </si>
  <si>
    <t>Lfd. Nr</t>
  </si>
  <si>
    <t>Kapitel
Richtlinie</t>
  </si>
  <si>
    <t>Kriterium</t>
  </si>
  <si>
    <t>Erläuterung / 
Durchführungshinweis</t>
  </si>
  <si>
    <t>n.a.</t>
  </si>
  <si>
    <t>Beschreibung</t>
  </si>
  <si>
    <t>Wurden alle Korrekturmaßnahmen aus vergangenen Audits umgesetzt und damit die Abweichungen abgestellt?</t>
  </si>
  <si>
    <t>Prüfung der vorangegangenen Auditberichte</t>
  </si>
  <si>
    <t>grau</t>
  </si>
  <si>
    <t>erfüllt</t>
  </si>
  <si>
    <r>
      <t xml:space="preserve">Auf diesem Tabellenblatt werden dokumentübergreifende Variablen definiert.
Es kann nur der Text der gelben Felder angepasst werden.
</t>
    </r>
    <r>
      <rPr>
        <b/>
        <sz val="11"/>
        <color theme="1"/>
        <rFont val="Arial"/>
        <family val="2"/>
      </rPr>
      <t xml:space="preserve">
</t>
    </r>
    <r>
      <rPr>
        <b/>
        <sz val="11"/>
        <color rgb="FFFF0000"/>
        <rFont val="Arial"/>
        <family val="2"/>
      </rPr>
      <t>ACHTUNG: DIESE SEITE NICHT DRUCKEN!</t>
    </r>
  </si>
  <si>
    <t>Spalte1</t>
  </si>
  <si>
    <t>Spalte2</t>
  </si>
  <si>
    <t>Spalte3</t>
  </si>
  <si>
    <t>Spalte4</t>
  </si>
  <si>
    <t>Spalte5</t>
  </si>
  <si>
    <t>Hilfsspalte_Num</t>
  </si>
  <si>
    <t>Hilfsspalte_Kom</t>
  </si>
  <si>
    <t>Spalte6</t>
  </si>
  <si>
    <t>Spalte7</t>
  </si>
  <si>
    <t>Spalte8</t>
  </si>
  <si>
    <t>Spalte9</t>
  </si>
  <si>
    <t>Spalte10</t>
  </si>
  <si>
    <t>Spalte11</t>
  </si>
  <si>
    <t>Spalte12</t>
  </si>
  <si>
    <t>Auditdatum:</t>
  </si>
  <si>
    <t>Drop Down Menü:</t>
  </si>
  <si>
    <t>Bewertung:</t>
  </si>
  <si>
    <t>Beginn:</t>
  </si>
  <si>
    <t>Auditdatum (TT.MM.JJJJ)</t>
  </si>
  <si>
    <t>Erstaudit:</t>
  </si>
  <si>
    <t>Folgeaudit:</t>
  </si>
  <si>
    <t>Nachaudit:</t>
  </si>
  <si>
    <t>Hiermit bestätige ich, dass die oben aufgeführten Korrekturmaßnahmen zwischen mir und dem Auditor vereinbart wurden. Die Zertifizierungsstelle ist spätestens mit Ablauf der im Maßnahmenplan festgelegten Frist über die Umsetzung einer Korrekturmaßnahme zu informieren.</t>
  </si>
  <si>
    <t>Checklisten Punkt</t>
  </si>
  <si>
    <t xml:space="preserve"> </t>
  </si>
  <si>
    <t>1. Dokumentenüberprüfung</t>
  </si>
  <si>
    <t>4.</t>
  </si>
  <si>
    <t>5.</t>
  </si>
  <si>
    <t>6.</t>
  </si>
  <si>
    <t>7.</t>
  </si>
  <si>
    <t>8.</t>
  </si>
  <si>
    <t>9.</t>
  </si>
  <si>
    <t>10.</t>
  </si>
  <si>
    <t>11.</t>
  </si>
  <si>
    <t>Titel der Checkliste:</t>
  </si>
  <si>
    <t>Einstellungen</t>
  </si>
  <si>
    <t>Betriebsname:</t>
  </si>
  <si>
    <t>&lt;- Hier nichts eintragen</t>
  </si>
  <si>
    <t>dd.mm.yyyy</t>
  </si>
  <si>
    <t>Aktuelle Anzahl Sauenplätze</t>
  </si>
  <si>
    <t>Aktuelle Anzahl Ferkelaufzuchtplätze</t>
  </si>
  <si>
    <t>Betriebsregistriernummer</t>
  </si>
  <si>
    <t>Betrieb / auditierter Standort</t>
  </si>
  <si>
    <t>Beschreibung / Nachweise / Belege</t>
  </si>
  <si>
    <t xml:space="preserve">Hiermit bestätige ich die Angaben zum Betrieb und zu Durchführung des Audits. Eine Kopie des Auditberichtes (mindestens dieses Deckblattes) und des Maßnahmenplans habe ich erhalten. </t>
  </si>
  <si>
    <t>Bemerkung</t>
  </si>
  <si>
    <t>Findet keine Parallelhaltung statt bzw. liegt eine Ausnahmegenehmigung für "ausnahmsweise gestattete Parallelhaltung" vor?</t>
  </si>
  <si>
    <t>Werden die Bedingungen für eine Ausnahmegenehmigung für "ausnahmsweise gestattete Parallelhaltung" eingehalten?</t>
  </si>
  <si>
    <t>Die Kontrollgänge und die festgestellten Auffälligkeiten sind zu protokollieren, wobei inbesondere auf Anzeichen für Schwanzbeißen, Schwanznekrosen und andere tiergesundheitliche Auffälligkeiten zu achten ist.</t>
  </si>
  <si>
    <t>2</t>
  </si>
  <si>
    <t>Wird der Gesundheitszustand der Tiere 2x täglich durch eine nachweislich nach §26 (Absatz 1 Nr. 3) der TierSchNutztV sachkundigen Person kontrolliert und protokolliert?</t>
  </si>
  <si>
    <t>3.1</t>
  </si>
  <si>
    <t>3.2</t>
  </si>
  <si>
    <t>4.1</t>
  </si>
  <si>
    <t>4.2</t>
  </si>
  <si>
    <t>4.3.2</t>
  </si>
  <si>
    <t>4.3.1</t>
  </si>
  <si>
    <t>4.3.3</t>
  </si>
  <si>
    <t>Sauen in Gruppenhaltung: Wird das Tier-Fressplatz-Verhältnis 1:1 eingehalten?</t>
  </si>
  <si>
    <t>Sauen in Gruppenhaltung: Ist das Tier-Fressplatz-Verhältnis bei Abruffütterung so gewählt, dass alle Tiere während der Aktivitäts- bzw. Lichtphase des Tages ausreichend fressen können?</t>
  </si>
  <si>
    <t xml:space="preserve">Sauen in Gruppenhaltung: Entspricht die Anzahl der funktionsfähigen Tränken den Anforderungen?  </t>
  </si>
  <si>
    <t>Sauen in Gruppenhaltung: Sind Krankenbuchten eindeutig als solche gekennzeichnet?</t>
  </si>
  <si>
    <t>4.4.1</t>
  </si>
  <si>
    <t>Sauen in Gruppenhaltung: Wird langfaseriges organisches Material (z.B. Stroh oder Heu) zur freien Verfügung angeboten?</t>
  </si>
  <si>
    <t>4.4.2</t>
  </si>
  <si>
    <t>Saugferkel: Wird auf die Kastration von männlichen Ferkeln ohne Schmerzausschaltung und Betäubung verzichtet?</t>
  </si>
  <si>
    <t>Saugferkel: Werden die Anforderungen für die Anwendung der Isofluran-Narkose durch den Tierhalter, die zusätzlich zu den gesetzlich bindenen Vorgaben der Ferkelbetäubungssachkundeverordnung gelten, eingehalten?</t>
  </si>
  <si>
    <t>Saugferkel: Werden Tierverluste, die im direkten oder vermuteten Zusammenhang mit der Narkose auftreten, mit dem Hinweis, welche Methode angewandt wurde, dokumentiert?</t>
  </si>
  <si>
    <t>Saugferkel: Wird auf das Kupieren der Schwänze verzichtet?</t>
  </si>
  <si>
    <t>4.4.3</t>
  </si>
  <si>
    <t>Saugferkel: Wird spätestens ab dem 10. Lebenstag bis zum Ende der Säugezeit kau- und abschluckbares organisches Material zur freien Verfügung in einer Schale bodennah angeboten?</t>
  </si>
  <si>
    <t>4.4.4</t>
  </si>
  <si>
    <t>5.1</t>
  </si>
  <si>
    <t>5.2</t>
  </si>
  <si>
    <t xml:space="preserve">Wird langfaseriges organisches Material (z.B. Stroh oder Heu) zur freien Verfügung angeboten? </t>
  </si>
  <si>
    <t>z.B. Wühlerde, Strohpellets, Miscanthus, Heu, Äste, Maispflanzen, Maiskörner, Luzernepellets</t>
  </si>
  <si>
    <t xml:space="preserve">Wird im Notfall weiteres kau- und abschluckbares organische Material angeboten? </t>
  </si>
  <si>
    <t>Sind immer mind. 3 verschiedene organische kau- und abschluckbare Materialien auf dem Betrieb vorrätig, die nicht dem üblicherweise zur Verfügung stehenden langfaserigen Beschäftigungsmaterial entsprechen?</t>
  </si>
  <si>
    <t>5.3</t>
  </si>
  <si>
    <t xml:space="preserve">Entspricht die Anzahl der funktionsfähigen Tränken den Anforderungen? </t>
  </si>
  <si>
    <t>Werden im Fall von Schwanzbeißgeschehen bzw. bei ersten Anzeichen dafür umgehend Sofortmaßnahmen ergriffen?</t>
  </si>
  <si>
    <t>5.4</t>
  </si>
  <si>
    <t>Saugferkel: Wird allenTieren jederzeit Zugang zu Beschäftigungsmaterial ermöglicht?</t>
  </si>
  <si>
    <t>Sind Krankenbuchten eindeutig als solche gekennzeichnet?</t>
  </si>
  <si>
    <t>Sind Krankenbuchten mind. in Teilflächen eingestreut?</t>
  </si>
  <si>
    <t>5.5</t>
  </si>
  <si>
    <t>Mindestanforderungen Ferkelerzeugung und Ferkelaufzucht</t>
  </si>
  <si>
    <t>Sauen in Gruppenhaltung: Sind Krankenbuchten für Tiere mit Erkrankungen und/oder schwerwiegenden Verletzungen des Bewegungsapparates mind. in Teilflächen (Liegebereich) eingestreut oder weisen sie eine weiche Liegefläche z.B. in Form einer Gummimatte auf?</t>
  </si>
  <si>
    <t xml:space="preserve">Sauen im Abferkelbereich: Wird jeder Sau ständig zugängliches organisches Beschäftigungsmaterial angeboten? </t>
  </si>
  <si>
    <t xml:space="preserve">Sauen im Abferkelbereich: Steht jeder Sau ab Aufstallung in der Abferkelbucht bis nach Abschluss des Geburtsvorgangs Nestbaumaterial ständig zur Verfügung? </t>
  </si>
  <si>
    <t>Notfall bedeutet, wenn Schwanz-, Ohren- oder Flankenbeißen auftreten bzw. schon erste Anzeichen beobachtet wurden.</t>
  </si>
  <si>
    <t xml:space="preserve">Mind. ein Jutesack oder ähnliches Material
Empfehlung: Stroh oder vergleichbares langfaseriges organisches Material (Angebot z.B. in Raufen, so dass ständig verfügbar). </t>
  </si>
  <si>
    <t>Ist der Transport von Absatzferkeln so geplant, dass die max. Transportent-
fernung und die max. Transportdauer eingehalten werden?</t>
  </si>
  <si>
    <t>200 km und 4 h. 
Der Transport beginnt mit dem Beladen des ersten Tieres (bei Sammeltransporten: auf dem ersten Betrieb) und endet mit der Ankunft am Bestimmungsort (Aufzuchtbetrieb).</t>
  </si>
  <si>
    <t>Wird auf den Einsatz von PMSG verzichtet?</t>
  </si>
  <si>
    <t>Entspricht das Tier-Fressplatz-Verhältnis den Anforderungen?</t>
  </si>
  <si>
    <t xml:space="preserve">z.B. Ferkelwühlerde, Luzernepellets, Strohpellets. Im Falle einer Stroheinstreu ist dies nicht erforderlich.
Ein Stück Holz ist nicht ausreichend. </t>
  </si>
  <si>
    <t>Kombinationen verschiedener Produktionsstandards einer Nutzungsart innerhalb eines teilnehmenden Betriebes ohne Vorliegen einer Ausnahmegenehmigung durch den DTSchB = K.O.</t>
  </si>
  <si>
    <t>Sauen in Gruppenhaltung: Werden Schweine, die durch eine Verletzung oder Erkrankung sichtbar in ihrem Allgemeinbefinden gestört sind, oder Einzeltiere, die nicht in der Lage sind, selbstständig ausreichend Wasser und/oder Futter aufzunehmen, in Krankenbuchten abgesondert, entsprechend versorgt, behandelt oder tierschutzgerecht getötet?</t>
  </si>
  <si>
    <r>
      <t>Werden Schweine, die durch eine Verletzung oder Erkrankung sichtbar in ihrem Allgemeinbefinden gestört sind, oder Einzeltiere, die nicht in der Lage sind, selbstständig ausreichend Wasser und/oder Futter aufzunehmen, in Krankenbuchten abgesondert, entsprechend</t>
    </r>
    <r>
      <rPr>
        <sz val="10"/>
        <color theme="1"/>
        <rFont val="Arial"/>
        <family val="2"/>
      </rPr>
      <t xml:space="preserve"> versorgt, behandelt oder tierschutzgerecht getötet?</t>
    </r>
  </si>
  <si>
    <t>Erkennt der Systemteilnehmer die Nutzungsbedingungen und Vorgaben der Zertifizierungsstelle an?</t>
  </si>
  <si>
    <t>Nachweis über einen gültigen Vertrag mit der Zertifizierungsgesellschaft wird im Betriebsbeschreibungsbogen bestätigt.</t>
  </si>
  <si>
    <t>Sowohl Abruffütterung als auch eine Fütterung zur freien (ad lib.) Aufnahme (z.B.durch einen Automaten oder Fütterung auf dem Boden) werden ebenfalls geduldet.</t>
  </si>
  <si>
    <t>Kupieren der Schwänze = K.O.
Für Betriebe, die Ferkel an Mastbetriebe der Einstiegsstufe liefern, gilt davon abweichend: 
Wenn der Mastbetrieb bis zum 31.12.2017 zertifiziert wurde: Kupieren des Schwanzes um mehr als 1/3 der Schwanzlänge und/oder es wird nicht in mind. einem Wurf der Verzicht auf das Schwanzkupieren erprobtt = K.O.</t>
  </si>
  <si>
    <t>Saugferkel: Werden nach Anästhesie der Ferkel bis zur Wiedererlangung der vollständigen motorischen Fähigkeiten Schutzmaßnahmen (Wärme, Separation von der Muttersau) umgesetzt?</t>
  </si>
  <si>
    <t xml:space="preserve">Erlaubte Methoden sind die Jungebermast, die Impfung gegen Ebergeruch („Immunokastration“) sowie die chirurgische Kastration unter Allgemeinanästhesie kombiniert mit zusätzlicher Schmerzmittelgabe. Die Allgemeinanästhesie im Erzeugerbetrieb darf entweder mittels Isofluran-Inhalationsnarkose oder mittels Injektionsnarkose (Ketamin/Azaperon) durchgeführt werden. </t>
  </si>
  <si>
    <r>
      <t>OK?</t>
    </r>
    <r>
      <rPr>
        <vertAlign val="superscript"/>
        <sz val="10"/>
        <color theme="1"/>
        <rFont val="Arial"/>
        <family val="2"/>
      </rPr>
      <t>1</t>
    </r>
  </si>
  <si>
    <r>
      <rPr>
        <vertAlign val="superscript"/>
        <sz val="10"/>
        <color theme="1"/>
        <rFont val="Arial"/>
        <family val="2"/>
      </rPr>
      <t>1</t>
    </r>
    <r>
      <rPr>
        <sz val="10"/>
        <color theme="1"/>
        <rFont val="Arial"/>
        <family val="2"/>
      </rPr>
      <t>von der Zertifizierungsstelle auszufüllen</t>
    </r>
  </si>
  <si>
    <t xml:space="preserve">Gültig ab: 01.01.2022
</t>
  </si>
  <si>
    <t xml:space="preserve">
RL Zert 2023
3.3</t>
  </si>
  <si>
    <t>RL Zert 2023
3.2</t>
  </si>
  <si>
    <t>Erkennt der Systemteilnehmer die Nutzungsbedingungen und Vorgaben des Labelgebers an?</t>
  </si>
  <si>
    <t>Nachweis wird im Betriebsbeschreibungsbogen bestätigt.
Dieser enthält u.a. die Datenschutzerklärung und eine Einwilligung zur Dateneinsicht durch den Deutschen Tierschutzbund.</t>
  </si>
  <si>
    <t>Ist die Betriebsbeschreibung vollständig und aktuell?</t>
  </si>
  <si>
    <t>Abgleich der Betriebsbeschreibung, ggf. Korrektur bei betrieblichen Veränderungen</t>
  </si>
  <si>
    <t>RL Zert 2023
6.4.2</t>
  </si>
  <si>
    <t>Zugang zu allen Betriebseinheiten (sofern nicht in der ANG abweichend angegeben); leicht unterscheidbare Ohrmarken für TSL- und Nicht-TSL-Sauen und/oder -Ferkel; getrennte Bestandsregister für alle Betriebseinheiten; explizite Kennzeichnung auf ausgehenden Lieferscheinen als TSL- oder Nicht-TSL-Tiere.</t>
  </si>
  <si>
    <t>2 Ferkelerzeugung</t>
  </si>
  <si>
    <t>Nur relevant für Betriebe, die in die Premiumkette liefern: Wurde mit dem Betrieb durch die Beratung des DTSchB ein individueller Umstellungszeitraum inkl. Entwicklungsplan für die Ferkelerzeugung vereinbart?</t>
  </si>
  <si>
    <t>Nur relevant für Betriebe, die in die Premiumkette liefern: Sind die im Entwicklungsplan festgelegten Maßnahmen entsprechend der festgelegten Fristen umgesetzt?</t>
  </si>
  <si>
    <t>Falls dieses nicht als Einstreu angeboten wird, muss es in Raufen, Automaten oder Ähnlichem und im Falle einer Abruf-Fütterung räumlich getrennt von dieser angeboten werden. Durch darunter befindliche geschlossene Flächen, Spaltenverschlüsse, Trogschalen oder ähnliche Einrichtungen muss das Auffangen und Ansammeln des Materials und damit das Wühlverhalten der Tiere ermöglicht werden.</t>
  </si>
  <si>
    <t>Mind. 2 Tränken pro Bucht</t>
  </si>
  <si>
    <t xml:space="preserve">Wenn nicht allen Sauen ab Aufstallung in der Abferkelbucht ständig organisches </t>
  </si>
  <si>
    <t>Saugferkel: Steht zur Wasseraufnahme ab dem 7. Lebenstag mind. eine Tränkemöglichkeit zum Saufen aus offener Fläche zur Verfügung?</t>
  </si>
  <si>
    <t>Saugferkel: Ist bei Freilandhaltung in Hütten ab dem Zeitpunkt der Zufütterung oder spätestens ab dem 7. Lebenstag mind. eine Tränkemöglichkeit zum Saufen aus offener Fläche vorhanden?</t>
  </si>
  <si>
    <t>3 Ferkelaufzucht</t>
  </si>
  <si>
    <t>Nur relevant für Betriebe, die in die Premiumkette liefern: Wurde mit dem Betrieb durch die Beratung des DTSchB ein individueller Umstellungszeitraum für die Ferkelaufzucht vereinbart?</t>
  </si>
  <si>
    <r>
      <t xml:space="preserve">Zusätzlich zu diesen Mindestanforderungen müssen die Inhalte der  → </t>
    </r>
    <r>
      <rPr>
        <b/>
        <sz val="10"/>
        <color theme="1"/>
        <rFont val="Arial"/>
        <family val="2"/>
      </rPr>
      <t>Richtlinie Ferkelerzeugung Premium</t>
    </r>
    <r>
      <rPr>
        <sz val="10"/>
        <color theme="1"/>
        <rFont val="Arial"/>
        <family val="2"/>
      </rPr>
      <t xml:space="preserve"> eingehalten werden. Für die Umstellung hinsichtlich dieser zusätzlichen Anforderungen werden entsprechend der betrieblichen Voraussetzungen zusammen mit der Beratung des DTSchB individuelle Umstellungszeiträume vereinbart. Der Umstellungszeitraum darf maximal zwei Jahre ab Erstzertifizierung als Zukaufbetrieb betragen. </t>
    </r>
  </si>
  <si>
    <t>Falls dieses nicht als Einstreu angeboten wird, muss es in Raufen, Automaten oder ähnlichen Einrichtungen  angeboten werden. Durch darunter befindliche geschlossene Flächen, Spaltenverschlüsse, Trogschalen pder ähnliche Einrichtungen muss das Auffangen und Ansammeln des Materials und damit das Wühlverhalten sichergestellt werden.</t>
  </si>
  <si>
    <r>
      <t>Mind. 2 Tränken pro Bucht; 
1 Tränke mind. 0,5 m Abstand vom Trog;
mind. 1 der vorhandenen Tränken offen</t>
    </r>
    <r>
      <rPr>
        <i/>
        <sz val="10"/>
        <color theme="1"/>
        <rFont val="Arial"/>
        <family val="2"/>
      </rPr>
      <t>.</t>
    </r>
  </si>
  <si>
    <t>Tier-Fressplatz-Verhältnis rationiert: 1:1; ad libitum (trocken): 3:1; ad libitum (Brei): 6:1</t>
  </si>
  <si>
    <t xml:space="preserve">Zusätzliches organisches Beschäftigungsmaterial, Separierung, Überprüfung der Funktionsfähigkeit von Einrichtungsgegenständen u.a.; Maßnahmen sind zu dokumentieren. </t>
  </si>
  <si>
    <t xml:space="preserve">Ein Nachweis über die erfolgte Beratung und die ergriffenen Gegenmaßnahmen ist vorzuhalten. </t>
  </si>
  <si>
    <t>Wird bei kurzen Schwänzen oder Schwanzverletzungen bei &gt; 20 % aller Aufzuchtferkel des Betriebes  umgehend eine Beratung durch den Berater des DTSchB in Anspruch genommen?</t>
  </si>
  <si>
    <t>Wird weiteres geeignete organische Materialien angeboten?</t>
  </si>
  <si>
    <t>z.B. aufgehängte Hanfseile, aufgehängte Weichholzbalken, Hebelbalken aus Weichholz
Wenn im Liegebereich flächendeckend  Langstroh eingestreut ist, muss kein weiteres geeignetes organisches Material zur Beschäftigung angeboten werden.</t>
  </si>
  <si>
    <r>
      <t xml:space="preserve">Innerhalb eines Jahres nach Erstzertifizierung der Ferkelzeugung als Zukaufbetrieb muss der Betrieb einen mit der Beratung des Deutschen Tierschutzbundes abgestimmten Entwicklungsplan für die Umstellung der Ferkelerzeugung auf die Anforderungen der → </t>
    </r>
    <r>
      <rPr>
        <b/>
        <sz val="10"/>
        <color theme="1"/>
        <rFont val="Arial"/>
        <family val="2"/>
      </rPr>
      <t>Richtlinie Ferkelerzeugung Premium</t>
    </r>
    <r>
      <rPr>
        <sz val="10"/>
        <color theme="1"/>
        <rFont val="Arial"/>
        <family val="2"/>
      </rPr>
      <t xml:space="preserve"> vorlegen. 
Der Umstellungszeitraum darf maximal zehn Jahre ab Erstzertifizierung als Zukaufbetrieb betragen. Für Betriebe, die vor dem 01.07.2019 im TSL-System kontrolliert wurden, gilt der 01.07.2019 als Beginn des Umstellungszeitraums.
Zusätzlich zu diesen Mindestanforderungen müssen nach Ablauf der im Entwicklungsplan festgelegten Fristen die jeweiligen Anforderungen der → </t>
    </r>
    <r>
      <rPr>
        <b/>
        <sz val="10"/>
        <color theme="1"/>
        <rFont val="Arial"/>
        <family val="2"/>
      </rPr>
      <t xml:space="preserve"> Richtlinie Ferkelerzeugung Premium </t>
    </r>
    <r>
      <rPr>
        <sz val="10"/>
        <color theme="1"/>
        <rFont val="Arial"/>
        <family val="2"/>
      </rPr>
      <t xml:space="preserve">eingehalten werden. 
Eine Ausnahme gilt für Betriebe, die vor Inkrafttreten der → </t>
    </r>
    <r>
      <rPr>
        <b/>
        <sz val="10"/>
        <color theme="1"/>
        <rFont val="Arial"/>
        <family val="2"/>
      </rPr>
      <t>Richtlinie Ferkelerzeugung Premium</t>
    </r>
    <r>
      <rPr>
        <sz val="10"/>
        <color theme="1"/>
        <rFont val="Arial"/>
        <family val="2"/>
      </rPr>
      <t xml:space="preserve"> von Beratern des TSL erstberaten wurden. Von diesen Betrieben sind nach Ablauf der im Entwicklungsplan festgelegten Fristen die jeweiligen Anforderungen der Rahmenbedingungen (</t>
    </r>
    <r>
      <rPr>
        <b/>
        <sz val="10"/>
        <color theme="1"/>
        <rFont val="Arial"/>
        <family val="2"/>
      </rPr>
      <t>MU 6.1</t>
    </r>
    <r>
      <rPr>
        <sz val="10"/>
        <color theme="1"/>
        <rFont val="Arial"/>
        <family val="2"/>
      </rPr>
      <t xml:space="preserve">) einzuhalten. </t>
    </r>
  </si>
  <si>
    <r>
      <t>• Standardverfahrensbeschreibung zur betriebsindividuellen Durchführung der Kastration liegt vor (</t>
    </r>
    <r>
      <rPr>
        <b/>
        <sz val="10"/>
        <color theme="1"/>
        <rFont val="Arial"/>
        <family val="2"/>
      </rPr>
      <t>MU 6.2</t>
    </r>
    <r>
      <rPr>
        <sz val="10"/>
        <color theme="1"/>
        <rFont val="Arial"/>
        <family val="2"/>
      </rPr>
      <t>).
• Dokumentation der selbstständigen Isofluran-Narkose bei mind. 100 Ferkeln oder bei mind. drei Durchgängen liegt vor (</t>
    </r>
    <r>
      <rPr>
        <b/>
        <sz val="10"/>
        <color theme="1"/>
        <rFont val="Arial"/>
        <family val="2"/>
      </rPr>
      <t>MU 6.3</t>
    </r>
    <r>
      <rPr>
        <sz val="10"/>
        <color theme="1"/>
        <rFont val="Arial"/>
        <family val="2"/>
      </rPr>
      <t>).
• Dokumentation der mind. einmal jährlichen Begleitung der Inhalationsnarkose durch den Tierarzt für einen gesamten Durchgang und/oder mind. eine Stunde liegt vor.
• Unterlagen und Dokumentationen, welche laut FerkBetSachV erforderlich sind, werden vorgehalten., auch die vom Tierarzt bei der Abgabe des Isofluran erstellten Anwendungs- und Abgabebelege.
• Verwendete Geräte beinhalten Filtersysteme und manipulationssichere Zählereinheiten und halten alle notwendigen Arbeitsschutzstandards ein. Alte Geräte werden entsprechend nachgerüstet und dies wird dokumentiert. 
• Heilungsfördernde und desinfizierende Wundsprays mit einer bestehenden Zulassung für Haut(-wunden) sind auf dem Betrieb vorhanden. 
• Warme Bereiche für die Ferkel, in welchen die Tiere vor der Sau weitgehend geschützt sind (z.B. Ferkelnest mit Wärmelampe), sind vorhanden.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</si>
</sst>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h:mm;@"/>
    <numFmt numFmtId="165" formatCode="0.0"/>
  </numFmts>
  <fonts count="23"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4"/>
      <color rgb="FF009EE3"/>
      <name val="Arial"/>
      <family val="2"/>
    </font>
    <font>
      <sz val="10"/>
      <color theme="1"/>
      <name val="Arial"/>
      <family val="2"/>
    </font>
    <font>
      <b/>
      <sz val="10"/>
      <color theme="1"/>
      <name val="Arial"/>
      <family val="2"/>
    </font>
    <font>
      <sz val="8"/>
      <color theme="1"/>
      <name val="Arial"/>
      <family val="2"/>
    </font>
    <font>
      <sz val="6"/>
      <color theme="1"/>
      <name val="Arial"/>
      <family val="2"/>
    </font>
    <font>
      <b/>
      <sz val="11"/>
      <color theme="1"/>
      <name val="Arial"/>
      <family val="2"/>
    </font>
    <font>
      <b/>
      <sz val="11"/>
      <color rgb="FFFF0000"/>
      <name val="Arial"/>
      <family val="2"/>
    </font>
    <font>
      <sz val="11"/>
      <color rgb="FFFF0000"/>
      <name val="Arial"/>
      <family val="2"/>
    </font>
    <font>
      <sz val="10"/>
      <color theme="1"/>
      <name val="Arial"/>
      <family val="2"/>
    </font>
    <font>
      <sz val="10"/>
      <color theme="1"/>
      <name val="Arial"/>
      <family val="2"/>
    </font>
    <font>
      <sz val="11"/>
      <color rgb="FF3F3F76"/>
      <name val="Arial"/>
      <family val="2"/>
    </font>
    <font>
      <sz val="11"/>
      <name val="Arial"/>
      <family val="2"/>
    </font>
    <font>
      <i/>
      <sz val="10"/>
      <color theme="1"/>
      <name val="Arial"/>
      <family val="2"/>
    </font>
    <font>
      <sz val="10"/>
      <color theme="1"/>
      <name val="Arial"/>
      <family val="2"/>
    </font>
    <font>
      <sz val="10"/>
      <name val="Arial"/>
      <family val="2"/>
    </font>
    <font>
      <vertAlign val="superscript"/>
      <sz val="10"/>
      <color theme="1"/>
      <name val="Arial"/>
      <family val="2"/>
    </font>
  </fonts>
  <fills count="6">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rgb="FFFFCC99"/>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theme="1"/>
      </bottom>
      <diagonal/>
    </border>
    <border>
      <left style="thin">
        <color indexed="64"/>
      </left>
      <right style="thin">
        <color indexed="64"/>
      </right>
      <top style="thin">
        <color theme="1"/>
      </top>
      <bottom style="thin">
        <color theme="1"/>
      </bottom>
      <diagonal/>
    </border>
  </borders>
  <cellStyleXfs count="2">
    <xf numFmtId="0" fontId="0" fillId="0" borderId="0"/>
    <xf numFmtId="0" fontId="17" fillId="4" borderId="12" applyNumberFormat="0" applyAlignment="0" applyProtection="0"/>
  </cellStyleXfs>
  <cellXfs count="214">
    <xf numFmtId="0" fontId="0" fillId="0" borderId="0" xfId="0"/>
    <xf numFmtId="0" fontId="8" fillId="0" borderId="1" xfId="0" applyFont="1" applyBorder="1" applyAlignment="1" applyProtection="1">
      <alignment vertical="center"/>
      <protection locked="0"/>
    </xf>
    <xf numFmtId="0" fontId="8" fillId="0" borderId="0" xfId="0" applyFont="1" applyProtection="1"/>
    <xf numFmtId="0" fontId="8" fillId="0" borderId="0" xfId="0" applyFont="1" applyAlignment="1" applyProtection="1">
      <alignment horizontal="center" vertical="center"/>
    </xf>
    <xf numFmtId="0" fontId="8"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xf>
    <xf numFmtId="0" fontId="6" fillId="0" borderId="0" xfId="0" applyFont="1" applyProtection="1"/>
    <xf numFmtId="0" fontId="6" fillId="0" borderId="0" xfId="0" applyFont="1" applyAlignment="1" applyProtection="1">
      <alignment horizontal="right"/>
    </xf>
    <xf numFmtId="0" fontId="12" fillId="0" borderId="0" xfId="0" applyFont="1" applyAlignment="1" applyProtection="1">
      <alignment horizontal="center"/>
    </xf>
    <xf numFmtId="0" fontId="6" fillId="0" borderId="2" xfId="0" applyFont="1" applyBorder="1" applyAlignment="1" applyProtection="1"/>
    <xf numFmtId="0" fontId="6" fillId="0" borderId="0" xfId="0" applyFont="1" applyAlignment="1" applyProtection="1">
      <alignment vertical="center"/>
    </xf>
    <xf numFmtId="0" fontId="6" fillId="0" borderId="1" xfId="0" applyFont="1" applyBorder="1" applyAlignment="1" applyProtection="1">
      <alignment vertical="center"/>
    </xf>
    <xf numFmtId="0" fontId="6" fillId="0" borderId="1" xfId="0" applyFont="1" applyFill="1" applyBorder="1" applyAlignment="1" applyProtection="1">
      <alignment horizontal="right" vertical="center"/>
    </xf>
    <xf numFmtId="164" fontId="8" fillId="0" borderId="1" xfId="0" applyNumberFormat="1" applyFont="1" applyBorder="1" applyAlignment="1" applyProtection="1">
      <alignment horizontal="center" vertical="center"/>
      <protection locked="0"/>
    </xf>
    <xf numFmtId="20" fontId="8" fillId="0" borderId="1" xfId="0" applyNumberFormat="1"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6" fillId="0" borderId="0" xfId="0" applyFont="1" applyAlignment="1" applyProtection="1">
      <alignment horizontal="center" vertical="center"/>
    </xf>
    <xf numFmtId="0" fontId="10" fillId="0" borderId="0" xfId="0" applyFont="1" applyAlignment="1" applyProtection="1">
      <alignment horizontal="right" vertical="center"/>
    </xf>
    <xf numFmtId="0" fontId="10" fillId="0" borderId="0" xfId="0" applyFont="1" applyAlignment="1" applyProtection="1">
      <alignment horizontal="left" vertical="center"/>
    </xf>
    <xf numFmtId="0" fontId="10" fillId="0" borderId="0" xfId="0" applyFont="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right" vertical="center"/>
    </xf>
    <xf numFmtId="0" fontId="6" fillId="0" borderId="2" xfId="0" applyFont="1" applyBorder="1" applyAlignment="1" applyProtection="1">
      <alignment vertical="center"/>
    </xf>
    <xf numFmtId="0" fontId="6" fillId="0" borderId="2" xfId="0" applyFont="1" applyBorder="1" applyAlignment="1" applyProtection="1">
      <alignment horizontal="center" vertical="center"/>
    </xf>
    <xf numFmtId="0" fontId="6" fillId="0" borderId="0" xfId="0" applyFont="1" applyAlignment="1" applyProtection="1">
      <alignment horizontal="left" vertical="center"/>
    </xf>
    <xf numFmtId="1" fontId="8" fillId="0" borderId="0" xfId="0" applyNumberFormat="1" applyFont="1" applyBorder="1" applyAlignment="1" applyProtection="1">
      <alignment horizontal="left" vertical="center"/>
    </xf>
    <xf numFmtId="49" fontId="8" fillId="0" borderId="0" xfId="0" applyNumberFormat="1" applyFont="1" applyBorder="1" applyAlignment="1" applyProtection="1">
      <alignment vertical="center" wrapText="1"/>
      <protection locked="0"/>
    </xf>
    <xf numFmtId="0" fontId="8" fillId="0" borderId="0" xfId="0" applyFont="1" applyBorder="1" applyAlignment="1" applyProtection="1">
      <alignment vertical="center" wrapText="1"/>
      <protection locked="0"/>
    </xf>
    <xf numFmtId="0" fontId="8" fillId="0" borderId="0" xfId="0" applyFont="1" applyBorder="1" applyAlignment="1" applyProtection="1">
      <alignment horizontal="center" vertical="center"/>
      <protection locked="0"/>
    </xf>
    <xf numFmtId="0" fontId="8" fillId="0" borderId="0" xfId="0" applyFont="1" applyBorder="1" applyAlignment="1" applyProtection="1">
      <alignment vertical="center"/>
      <protection locked="0"/>
    </xf>
    <xf numFmtId="165" fontId="8" fillId="0" borderId="0" xfId="0" applyNumberFormat="1" applyFont="1" applyBorder="1" applyAlignment="1" applyProtection="1">
      <alignment horizontal="center" vertical="center"/>
    </xf>
    <xf numFmtId="0" fontId="8" fillId="0" borderId="0" xfId="0" applyFont="1" applyBorder="1" applyAlignment="1" applyProtection="1">
      <alignment horizontal="center" vertical="center"/>
    </xf>
    <xf numFmtId="0" fontId="7" fillId="0" borderId="0" xfId="0" applyFont="1" applyAlignment="1" applyProtection="1">
      <alignment vertical="center"/>
    </xf>
    <xf numFmtId="0" fontId="8" fillId="0" borderId="0" xfId="0" applyFont="1" applyBorder="1" applyAlignment="1" applyProtection="1">
      <alignment horizontal="center" vertical="center" wrapText="1"/>
      <protection locked="0"/>
    </xf>
    <xf numFmtId="49" fontId="8" fillId="0" borderId="1" xfId="0" applyNumberFormat="1" applyFont="1" applyBorder="1" applyAlignment="1" applyProtection="1">
      <alignment horizontal="left" vertical="center" wrapText="1"/>
    </xf>
    <xf numFmtId="0" fontId="6" fillId="0" borderId="2" xfId="0" applyFont="1" applyBorder="1" applyProtection="1"/>
    <xf numFmtId="49" fontId="8" fillId="0" borderId="0" xfId="0" applyNumberFormat="1"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0" xfId="0" applyFont="1" applyBorder="1" applyAlignment="1" applyProtection="1">
      <alignment vertical="center" wrapText="1"/>
    </xf>
    <xf numFmtId="1" fontId="8" fillId="0" borderId="0" xfId="0" applyNumberFormat="1" applyFont="1" applyBorder="1" applyAlignment="1" applyProtection="1">
      <alignment horizontal="left" vertical="center"/>
      <protection locked="0"/>
    </xf>
    <xf numFmtId="165" fontId="8" fillId="0" borderId="0" xfId="0" applyNumberFormat="1" applyFont="1" applyBorder="1" applyAlignment="1" applyProtection="1">
      <alignment horizontal="center" vertical="center"/>
      <protection locked="0"/>
    </xf>
    <xf numFmtId="0" fontId="8" fillId="0" borderId="0" xfId="0" applyNumberFormat="1" applyFont="1" applyBorder="1" applyAlignment="1" applyProtection="1">
      <alignment horizontal="center" vertical="center"/>
      <protection locked="0"/>
    </xf>
    <xf numFmtId="0" fontId="8" fillId="0" borderId="0" xfId="0" applyFont="1" applyProtection="1">
      <protection locked="0"/>
    </xf>
    <xf numFmtId="49" fontId="8" fillId="0" borderId="0" xfId="0" applyNumberFormat="1"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0" xfId="0" applyFont="1" applyBorder="1" applyProtection="1">
      <protection locked="0"/>
    </xf>
    <xf numFmtId="14" fontId="14" fillId="3" borderId="1" xfId="0" applyNumberFormat="1" applyFont="1" applyFill="1" applyBorder="1" applyAlignment="1" applyProtection="1">
      <alignment horizontal="right" vertical="center"/>
      <protection locked="0"/>
    </xf>
    <xf numFmtId="0" fontId="14" fillId="3" borderId="1" xfId="0" applyFont="1" applyFill="1" applyBorder="1" applyAlignment="1" applyProtection="1">
      <alignment horizontal="right" vertical="center"/>
      <protection locked="0"/>
    </xf>
    <xf numFmtId="1" fontId="15" fillId="0" borderId="0" xfId="0" applyNumberFormat="1" applyFont="1" applyBorder="1" applyAlignment="1" applyProtection="1">
      <alignment horizontal="left" vertical="center"/>
      <protection locked="0"/>
    </xf>
    <xf numFmtId="165" fontId="15" fillId="0" borderId="0" xfId="0" applyNumberFormat="1" applyFont="1" applyBorder="1" applyAlignment="1" applyProtection="1">
      <alignment horizontal="center" vertical="center"/>
      <protection locked="0"/>
    </xf>
    <xf numFmtId="49" fontId="15" fillId="0" borderId="0" xfId="0" applyNumberFormat="1" applyFont="1" applyBorder="1" applyAlignment="1" applyProtection="1">
      <alignment vertical="center" wrapText="1"/>
      <protection locked="0"/>
    </xf>
    <xf numFmtId="0" fontId="15" fillId="0" borderId="0" xfId="0" applyFont="1" applyBorder="1" applyAlignment="1" applyProtection="1">
      <alignment vertical="center" wrapText="1"/>
      <protection locked="0"/>
    </xf>
    <xf numFmtId="0" fontId="15" fillId="0" borderId="0" xfId="0" applyFont="1" applyBorder="1" applyAlignment="1" applyProtection="1">
      <alignment horizontal="center" vertical="center"/>
      <protection locked="0"/>
    </xf>
    <xf numFmtId="0" fontId="15" fillId="0" borderId="0" xfId="0" applyFont="1" applyBorder="1" applyAlignment="1" applyProtection="1">
      <alignment vertical="center"/>
      <protection locked="0"/>
    </xf>
    <xf numFmtId="14" fontId="8" fillId="0" borderId="0" xfId="0" applyNumberFormat="1" applyFont="1" applyAlignment="1" applyProtection="1">
      <alignment horizontal="right" vertical="center"/>
      <protection locked="0"/>
    </xf>
    <xf numFmtId="0" fontId="4" fillId="0" borderId="1" xfId="0" applyFont="1" applyBorder="1" applyAlignment="1" applyProtection="1">
      <alignment vertical="center"/>
    </xf>
    <xf numFmtId="0" fontId="8" fillId="0" borderId="0" xfId="0" applyFont="1" applyAlignment="1" applyProtection="1">
      <alignment wrapText="1"/>
      <protection locked="0"/>
    </xf>
    <xf numFmtId="0" fontId="16" fillId="0" borderId="0" xfId="0" applyFont="1" applyBorder="1" applyAlignment="1" applyProtection="1">
      <alignment horizontal="center" vertical="center"/>
      <protection locked="0"/>
    </xf>
    <xf numFmtId="0" fontId="16" fillId="0" borderId="0" xfId="0" applyFont="1" applyBorder="1" applyAlignment="1" applyProtection="1">
      <alignment horizontal="center" vertical="center" wrapText="1"/>
      <protection locked="0"/>
    </xf>
    <xf numFmtId="0" fontId="16" fillId="0" borderId="0" xfId="0" applyFont="1" applyBorder="1" applyAlignment="1" applyProtection="1">
      <alignment vertical="center"/>
      <protection locked="0"/>
    </xf>
    <xf numFmtId="49" fontId="8" fillId="0" borderId="1" xfId="0" applyNumberFormat="1" applyFont="1" applyBorder="1" applyAlignment="1" applyProtection="1">
      <alignment horizontal="center" vertical="center" wrapText="1"/>
      <protection locked="0"/>
    </xf>
    <xf numFmtId="0" fontId="8" fillId="0" borderId="1" xfId="0" applyFont="1" applyBorder="1" applyAlignment="1" applyProtection="1">
      <alignment horizontal="left" vertical="center"/>
    </xf>
    <xf numFmtId="0" fontId="2" fillId="0" borderId="1" xfId="0" applyFont="1" applyBorder="1" applyAlignment="1" applyProtection="1">
      <alignment vertical="center"/>
    </xf>
    <xf numFmtId="0" fontId="1" fillId="0" borderId="1" xfId="0" applyFont="1" applyBorder="1" applyAlignment="1" applyProtection="1">
      <alignment vertical="center"/>
    </xf>
    <xf numFmtId="0" fontId="1" fillId="0" borderId="0" xfId="0" applyFont="1" applyAlignment="1" applyProtection="1">
      <alignment vertical="center"/>
    </xf>
    <xf numFmtId="14" fontId="6" fillId="0" borderId="0" xfId="0" applyNumberFormat="1" applyFont="1" applyAlignment="1" applyProtection="1">
      <alignment horizontal="right" vertical="center"/>
      <protection locked="0"/>
    </xf>
    <xf numFmtId="0" fontId="18" fillId="5" borderId="1" xfId="0" applyFont="1" applyFill="1" applyBorder="1" applyAlignment="1" applyProtection="1">
      <alignment horizontal="right" vertical="center"/>
    </xf>
    <xf numFmtId="0" fontId="17" fillId="0" borderId="13" xfId="1" applyFill="1" applyBorder="1" applyAlignment="1" applyProtection="1">
      <alignment horizontal="center" vertical="center"/>
      <protection locked="0"/>
    </xf>
    <xf numFmtId="0" fontId="17" fillId="0" borderId="14" xfId="1" applyFill="1" applyBorder="1" applyAlignment="1" applyProtection="1">
      <alignment horizontal="center" vertical="center"/>
      <protection locked="0"/>
    </xf>
    <xf numFmtId="0" fontId="1" fillId="0" borderId="0" xfId="0" applyFont="1" applyProtection="1"/>
    <xf numFmtId="0" fontId="8" fillId="0" borderId="0" xfId="0" applyFont="1" applyAlignment="1" applyProtection="1">
      <alignment horizontal="left"/>
    </xf>
    <xf numFmtId="0" fontId="8" fillId="0" borderId="0" xfId="0" applyFont="1" applyAlignment="1" applyProtection="1">
      <alignment horizontal="left" vertical="center"/>
    </xf>
    <xf numFmtId="0" fontId="1" fillId="0" borderId="1" xfId="0" applyFont="1" applyFill="1" applyBorder="1" applyAlignment="1" applyProtection="1">
      <alignment horizontal="right" vertical="center"/>
    </xf>
    <xf numFmtId="0" fontId="5" fillId="5" borderId="1" xfId="0" applyFont="1" applyFill="1" applyBorder="1" applyAlignment="1" applyProtection="1">
      <alignment horizontal="right" vertical="center"/>
    </xf>
    <xf numFmtId="0" fontId="20" fillId="0" borderId="0" xfId="0" applyFont="1" applyBorder="1" applyAlignment="1" applyProtection="1">
      <alignment horizontal="center" vertical="center"/>
      <protection locked="0"/>
    </xf>
    <xf numFmtId="0" fontId="20" fillId="0" borderId="0" xfId="0" applyFont="1" applyBorder="1" applyAlignment="1" applyProtection="1">
      <alignment vertical="center"/>
      <protection locked="0"/>
    </xf>
    <xf numFmtId="0" fontId="16" fillId="0" borderId="2" xfId="0" applyFont="1" applyBorder="1" applyAlignment="1" applyProtection="1">
      <alignment horizontal="center" vertical="center"/>
      <protection locked="0"/>
    </xf>
    <xf numFmtId="0" fontId="16" fillId="0" borderId="2" xfId="0" applyFont="1" applyBorder="1" applyAlignment="1" applyProtection="1">
      <alignment horizontal="center" vertical="center" wrapText="1"/>
      <protection locked="0"/>
    </xf>
    <xf numFmtId="0" fontId="16" fillId="0" borderId="2" xfId="0" applyFont="1" applyBorder="1" applyAlignment="1" applyProtection="1">
      <alignment vertical="center"/>
      <protection locked="0"/>
    </xf>
    <xf numFmtId="0" fontId="8" fillId="0" borderId="3" xfId="0" applyFont="1" applyBorder="1" applyAlignment="1" applyProtection="1">
      <alignment vertical="center" wrapText="1"/>
      <protection locked="0"/>
    </xf>
    <xf numFmtId="0" fontId="8" fillId="0" borderId="3" xfId="0" applyFont="1" applyBorder="1" applyAlignment="1" applyProtection="1">
      <alignment horizontal="center" vertical="center" wrapText="1"/>
      <protection locked="0"/>
    </xf>
    <xf numFmtId="0" fontId="15" fillId="0" borderId="2" xfId="0" applyFont="1" applyBorder="1" applyAlignment="1" applyProtection="1">
      <alignment horizontal="center" vertical="center"/>
      <protection locked="0"/>
    </xf>
    <xf numFmtId="0" fontId="15" fillId="0" borderId="2" xfId="0" applyFont="1" applyBorder="1" applyAlignment="1" applyProtection="1">
      <alignment vertical="center"/>
      <protection locked="0"/>
    </xf>
    <xf numFmtId="0" fontId="8" fillId="0" borderId="3" xfId="0" applyFont="1" applyBorder="1" applyAlignment="1" applyProtection="1">
      <alignment horizontal="center" vertical="center"/>
      <protection locked="0"/>
    </xf>
    <xf numFmtId="0" fontId="8" fillId="0" borderId="3" xfId="0" applyFont="1" applyBorder="1" applyAlignment="1" applyProtection="1">
      <alignment vertical="center"/>
      <protection locked="0"/>
    </xf>
    <xf numFmtId="0" fontId="8" fillId="0" borderId="2" xfId="0" applyFont="1" applyBorder="1" applyAlignment="1" applyProtection="1">
      <alignment horizontal="center" vertical="center"/>
      <protection locked="0"/>
    </xf>
    <xf numFmtId="0" fontId="8" fillId="0" borderId="2" xfId="0" applyFont="1" applyBorder="1" applyAlignment="1" applyProtection="1">
      <alignment vertical="center"/>
      <protection locked="0"/>
    </xf>
    <xf numFmtId="0" fontId="15" fillId="0" borderId="3" xfId="0" applyFont="1" applyBorder="1" applyAlignment="1" applyProtection="1">
      <alignment horizontal="center" vertical="center"/>
      <protection locked="0"/>
    </xf>
    <xf numFmtId="0" fontId="15" fillId="0" borderId="3" xfId="0" applyFont="1" applyBorder="1" applyAlignment="1" applyProtection="1">
      <alignment vertical="center"/>
      <protection locked="0"/>
    </xf>
    <xf numFmtId="0" fontId="8" fillId="5" borderId="3" xfId="0" applyFont="1" applyFill="1" applyBorder="1" applyAlignment="1" applyProtection="1">
      <alignment horizontal="center" vertical="center"/>
      <protection locked="0"/>
    </xf>
    <xf numFmtId="0" fontId="8" fillId="5" borderId="3" xfId="0" applyFont="1" applyFill="1" applyBorder="1" applyAlignment="1" applyProtection="1">
      <alignment vertical="center"/>
      <protection locked="0"/>
    </xf>
    <xf numFmtId="0" fontId="8" fillId="0" borderId="6" xfId="0" applyFont="1" applyBorder="1" applyAlignment="1" applyProtection="1">
      <alignment horizontal="center" vertical="center"/>
      <protection locked="0"/>
    </xf>
    <xf numFmtId="0" fontId="8" fillId="0" borderId="6" xfId="0" applyFont="1" applyBorder="1" applyAlignment="1" applyProtection="1">
      <alignment vertical="center"/>
      <protection locked="0"/>
    </xf>
    <xf numFmtId="0" fontId="8" fillId="0" borderId="0" xfId="0" applyFont="1" applyAlignment="1" applyProtection="1">
      <alignment horizontal="left" vertical="center"/>
      <protection locked="0"/>
    </xf>
    <xf numFmtId="0" fontId="8" fillId="0" borderId="4" xfId="0" applyFont="1" applyBorder="1" applyAlignment="1" applyProtection="1">
      <alignment horizontal="center" vertical="center"/>
    </xf>
    <xf numFmtId="0" fontId="6" fillId="0" borderId="3" xfId="0" applyFont="1" applyBorder="1" applyAlignment="1" applyProtection="1">
      <alignment horizontal="left"/>
    </xf>
    <xf numFmtId="49" fontId="8" fillId="0" borderId="1" xfId="0" applyNumberFormat="1" applyFont="1" applyBorder="1" applyAlignment="1" applyProtection="1">
      <alignment horizontal="left" vertical="center" wrapText="1"/>
      <protection locked="0"/>
    </xf>
    <xf numFmtId="14" fontId="8" fillId="0" borderId="1" xfId="0" applyNumberFormat="1" applyFont="1" applyBorder="1" applyAlignment="1" applyProtection="1">
      <alignment horizontal="center" vertical="center"/>
      <protection locked="0"/>
    </xf>
    <xf numFmtId="49" fontId="8" fillId="0" borderId="1" xfId="0" applyNumberFormat="1" applyFont="1" applyBorder="1" applyAlignment="1" applyProtection="1">
      <alignment horizontal="left" vertical="center"/>
      <protection locked="0"/>
    </xf>
    <xf numFmtId="0" fontId="8" fillId="0" borderId="0" xfId="0" applyFont="1" applyAlignment="1" applyProtection="1">
      <alignment horizontal="left"/>
    </xf>
    <xf numFmtId="0" fontId="8" fillId="0" borderId="1" xfId="0" applyFont="1" applyBorder="1" applyAlignment="1" applyProtection="1">
      <alignment horizontal="left" vertical="center"/>
    </xf>
    <xf numFmtId="0" fontId="6" fillId="0" borderId="3" xfId="0" applyFont="1" applyBorder="1" applyAlignment="1" applyProtection="1">
      <alignment horizontal="center" vertical="center"/>
    </xf>
    <xf numFmtId="0" fontId="1" fillId="0" borderId="3" xfId="0" applyFont="1" applyBorder="1" applyAlignment="1" applyProtection="1">
      <alignment horizontal="center"/>
    </xf>
    <xf numFmtId="0" fontId="6" fillId="0" borderId="3" xfId="0" applyFont="1" applyBorder="1" applyAlignment="1" applyProtection="1">
      <alignment horizontal="center"/>
    </xf>
    <xf numFmtId="0" fontId="9" fillId="0" borderId="0" xfId="0" applyFont="1" applyAlignment="1" applyProtection="1">
      <alignment horizontal="left" vertical="center" wrapText="1"/>
    </xf>
    <xf numFmtId="0" fontId="6" fillId="0" borderId="2" xfId="0" applyFont="1" applyBorder="1" applyAlignment="1" applyProtection="1">
      <alignment horizontal="center"/>
      <protection locked="0"/>
    </xf>
    <xf numFmtId="49" fontId="8" fillId="0" borderId="4" xfId="0" applyNumberFormat="1" applyFont="1" applyBorder="1" applyAlignment="1" applyProtection="1">
      <alignment horizontal="left" vertical="center" wrapText="1"/>
      <protection locked="0"/>
    </xf>
    <xf numFmtId="49" fontId="8" fillId="0" borderId="6" xfId="0" applyNumberFormat="1" applyFont="1" applyBorder="1" applyAlignment="1" applyProtection="1">
      <alignment horizontal="left" vertical="center" wrapText="1"/>
      <protection locked="0"/>
    </xf>
    <xf numFmtId="49" fontId="8" fillId="0" borderId="5" xfId="0" applyNumberFormat="1" applyFont="1" applyBorder="1" applyAlignment="1" applyProtection="1">
      <alignment horizontal="left" vertical="center" wrapText="1"/>
      <protection locked="0"/>
    </xf>
    <xf numFmtId="0" fontId="8" fillId="0" borderId="1" xfId="0" applyFont="1" applyBorder="1" applyAlignment="1" applyProtection="1">
      <alignment horizontal="left" vertical="center" wrapText="1"/>
    </xf>
    <xf numFmtId="0" fontId="6" fillId="0" borderId="2" xfId="0" applyFont="1" applyBorder="1" applyAlignment="1" applyProtection="1">
      <alignment horizontal="center"/>
    </xf>
    <xf numFmtId="0" fontId="8" fillId="0" borderId="4" xfId="0" applyFont="1" applyBorder="1" applyAlignment="1" applyProtection="1">
      <alignment horizontal="left" vertical="center" wrapText="1"/>
    </xf>
    <xf numFmtId="0" fontId="8" fillId="0" borderId="6" xfId="0" applyFont="1" applyBorder="1" applyAlignment="1" applyProtection="1">
      <alignment horizontal="left" vertical="center" wrapText="1"/>
    </xf>
    <xf numFmtId="0" fontId="8" fillId="0" borderId="5" xfId="0" applyFont="1" applyBorder="1" applyAlignment="1" applyProtection="1">
      <alignment horizontal="left" vertical="center" wrapText="1"/>
    </xf>
    <xf numFmtId="0" fontId="7" fillId="0" borderId="0" xfId="0" applyFont="1" applyAlignment="1" applyProtection="1">
      <alignment horizontal="center" vertical="center"/>
    </xf>
    <xf numFmtId="0" fontId="9" fillId="2" borderId="1" xfId="0" applyFont="1" applyFill="1" applyBorder="1" applyAlignment="1" applyProtection="1">
      <alignment horizontal="center" vertical="center" wrapText="1"/>
    </xf>
    <xf numFmtId="0" fontId="6" fillId="0" borderId="3" xfId="0" applyFont="1" applyBorder="1" applyAlignment="1" applyProtection="1">
      <alignment horizontal="left" vertical="center"/>
    </xf>
    <xf numFmtId="0" fontId="9" fillId="2" borderId="1" xfId="0" applyFont="1" applyFill="1" applyBorder="1" applyAlignment="1" applyProtection="1">
      <alignment horizontal="center" vertical="center"/>
    </xf>
    <xf numFmtId="0" fontId="8" fillId="0" borderId="0" xfId="0" applyFont="1" applyAlignment="1" applyProtection="1">
      <alignment horizontal="left" vertical="center"/>
      <protection locked="0"/>
    </xf>
    <xf numFmtId="0" fontId="8" fillId="0" borderId="3" xfId="0" applyFont="1" applyBorder="1" applyAlignment="1" applyProtection="1">
      <alignment horizontal="left" vertical="center"/>
    </xf>
    <xf numFmtId="0" fontId="3" fillId="0" borderId="0" xfId="0" applyFont="1" applyAlignment="1" applyProtection="1">
      <alignment horizontal="left" vertical="center" wrapText="1"/>
    </xf>
    <xf numFmtId="0" fontId="6" fillId="0" borderId="0" xfId="0" applyFont="1" applyAlignment="1" applyProtection="1">
      <alignment horizontal="left" vertical="center" wrapText="1"/>
    </xf>
    <xf numFmtId="0" fontId="8" fillId="0" borderId="4" xfId="0"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4"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6" fillId="0" borderId="2" xfId="0" applyFont="1" applyBorder="1" applyAlignment="1" applyProtection="1">
      <alignment horizontal="left" vertical="center"/>
      <protection locked="0"/>
    </xf>
    <xf numFmtId="0" fontId="7" fillId="0" borderId="0" xfId="0" applyNumberFormat="1" applyFont="1" applyAlignment="1" applyProtection="1">
      <alignment horizontal="center" vertical="center"/>
    </xf>
    <xf numFmtId="0" fontId="9" fillId="2" borderId="10" xfId="0" applyFont="1" applyFill="1" applyBorder="1" applyAlignment="1" applyProtection="1">
      <alignment horizontal="left" vertical="center"/>
      <protection locked="0"/>
    </xf>
    <xf numFmtId="0" fontId="9" fillId="2" borderId="3" xfId="0" applyFont="1" applyFill="1" applyBorder="1" applyAlignment="1" applyProtection="1">
      <alignment horizontal="left" vertical="center"/>
      <protection locked="0"/>
    </xf>
    <xf numFmtId="0" fontId="9" fillId="2" borderId="8" xfId="0" applyFont="1" applyFill="1" applyBorder="1" applyAlignment="1" applyProtection="1">
      <alignment horizontal="left" vertical="center"/>
      <protection locked="0"/>
    </xf>
    <xf numFmtId="0" fontId="9" fillId="2" borderId="11" xfId="0" applyFont="1" applyFill="1" applyBorder="1" applyAlignment="1" applyProtection="1">
      <alignment horizontal="left" vertical="center"/>
      <protection locked="0"/>
    </xf>
    <xf numFmtId="0" fontId="8" fillId="0" borderId="2" xfId="0" applyFont="1" applyBorder="1" applyAlignment="1" applyProtection="1">
      <alignment horizontal="left" vertical="center"/>
      <protection locked="0"/>
    </xf>
    <xf numFmtId="0" fontId="8" fillId="0" borderId="9" xfId="0" applyFont="1" applyFill="1" applyBorder="1" applyAlignment="1" applyProtection="1">
      <alignment horizontal="left" vertical="center"/>
    </xf>
    <xf numFmtId="0" fontId="8" fillId="0" borderId="7" xfId="0" applyFont="1" applyFill="1" applyBorder="1" applyAlignment="1" applyProtection="1">
      <alignment horizontal="left" vertical="center"/>
    </xf>
    <xf numFmtId="0" fontId="8" fillId="0" borderId="9"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49" fontId="8" fillId="0" borderId="9" xfId="0" applyNumberFormat="1" applyFont="1" applyFill="1" applyBorder="1" applyAlignment="1" applyProtection="1">
      <alignment horizontal="center" vertical="center" wrapText="1"/>
    </xf>
    <xf numFmtId="49" fontId="8" fillId="0" borderId="7" xfId="0" applyNumberFormat="1" applyFont="1" applyFill="1" applyBorder="1" applyAlignment="1" applyProtection="1">
      <alignment horizontal="center" vertical="center" wrapText="1"/>
    </xf>
    <xf numFmtId="0" fontId="8" fillId="0" borderId="9" xfId="0" applyFont="1" applyFill="1" applyBorder="1" applyAlignment="1" applyProtection="1">
      <alignment horizontal="center" vertical="center" wrapText="1"/>
    </xf>
    <xf numFmtId="0" fontId="8" fillId="0" borderId="7"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12" fillId="0" borderId="0" xfId="0" applyFont="1" applyAlignment="1" applyProtection="1">
      <alignment horizontal="center"/>
    </xf>
    <xf numFmtId="0" fontId="5" fillId="0" borderId="0" xfId="0" applyFont="1" applyAlignment="1" applyProtection="1">
      <alignment horizontal="center" wrapText="1"/>
    </xf>
    <xf numFmtId="0" fontId="6" fillId="0" borderId="0" xfId="0" applyFont="1" applyAlignment="1" applyProtection="1">
      <alignment horizontal="left" vertical="center"/>
      <protection locked="0"/>
    </xf>
    <xf numFmtId="0" fontId="6" fillId="0" borderId="0" xfId="0" applyFont="1" applyAlignment="1" applyProtection="1">
      <alignment horizontal="center" vertical="center"/>
      <protection locked="0"/>
    </xf>
    <xf numFmtId="0" fontId="6" fillId="0" borderId="0" xfId="0" applyFont="1" applyAlignment="1" applyProtection="1">
      <alignment vertical="center"/>
      <protection locked="0"/>
    </xf>
    <xf numFmtId="0" fontId="7" fillId="0" borderId="0" xfId="0" applyFont="1" applyAlignment="1" applyProtection="1">
      <alignment horizontal="center" vertical="center"/>
      <protection locked="0"/>
    </xf>
    <xf numFmtId="0" fontId="7" fillId="0" borderId="0" xfId="0" applyFont="1" applyAlignment="1" applyProtection="1">
      <alignment vertical="center"/>
      <protection locked="0"/>
    </xf>
    <xf numFmtId="0" fontId="10" fillId="0" borderId="0" xfId="0" applyFont="1" applyAlignment="1" applyProtection="1">
      <alignment horizontal="center" vertical="center" wrapText="1"/>
      <protection locked="0"/>
    </xf>
    <xf numFmtId="0" fontId="10" fillId="0" borderId="0" xfId="0" applyFont="1" applyAlignment="1" applyProtection="1">
      <alignment horizontal="center" vertical="center"/>
      <protection locked="0"/>
    </xf>
    <xf numFmtId="0" fontId="10" fillId="0" borderId="0" xfId="0" applyFont="1" applyAlignment="1" applyProtection="1">
      <alignment vertical="center"/>
      <protection locked="0"/>
    </xf>
    <xf numFmtId="0" fontId="9" fillId="2" borderId="1" xfId="0" applyFont="1" applyFill="1" applyBorder="1" applyAlignment="1" applyProtection="1">
      <alignment horizontal="center" vertical="center"/>
      <protection locked="0"/>
    </xf>
    <xf numFmtId="0" fontId="8" fillId="0" borderId="0" xfId="0" applyFont="1" applyFill="1" applyAlignment="1" applyProtection="1">
      <alignment horizontal="center" vertical="center"/>
      <protection locked="0"/>
    </xf>
    <xf numFmtId="0" fontId="9" fillId="2" borderId="4" xfId="0" applyFont="1" applyFill="1" applyBorder="1" applyAlignment="1" applyProtection="1">
      <alignment horizontal="left" vertical="center"/>
      <protection locked="0"/>
    </xf>
    <xf numFmtId="0" fontId="9" fillId="2" borderId="6" xfId="0" applyFont="1" applyFill="1" applyBorder="1" applyAlignment="1" applyProtection="1">
      <alignment horizontal="left" vertical="center"/>
      <protection locked="0"/>
    </xf>
    <xf numFmtId="0" fontId="9" fillId="2" borderId="5" xfId="0" applyFont="1" applyFill="1" applyBorder="1" applyAlignment="1" applyProtection="1">
      <alignment horizontal="left" vertical="center"/>
      <protection locked="0"/>
    </xf>
    <xf numFmtId="0" fontId="8" fillId="0" borderId="0" xfId="0" applyFont="1" applyFill="1" applyProtection="1">
      <protection locked="0"/>
    </xf>
    <xf numFmtId="0" fontId="8" fillId="0" borderId="0" xfId="0" applyFont="1" applyAlignment="1" applyProtection="1">
      <alignment horizontal="left"/>
      <protection locked="0"/>
    </xf>
    <xf numFmtId="0" fontId="8" fillId="0" borderId="0" xfId="0" applyFont="1" applyAlignment="1" applyProtection="1">
      <alignment horizontal="center"/>
      <protection locked="0"/>
    </xf>
    <xf numFmtId="49" fontId="8" fillId="0" borderId="0" xfId="0" applyNumberFormat="1" applyFont="1" applyProtection="1">
      <protection locked="0"/>
    </xf>
    <xf numFmtId="0" fontId="8" fillId="0" borderId="0" xfId="0" applyNumberFormat="1" applyFont="1" applyBorder="1" applyAlignment="1" applyProtection="1">
      <alignment horizontal="left" vertical="center" wrapText="1"/>
    </xf>
    <xf numFmtId="165" fontId="8" fillId="0" borderId="0" xfId="0" applyNumberFormat="1" applyFont="1" applyBorder="1" applyAlignment="1" applyProtection="1">
      <alignment horizontal="center" vertical="center" wrapText="1"/>
    </xf>
    <xf numFmtId="0" fontId="8" fillId="0" borderId="0" xfId="0" applyNumberFormat="1" applyFont="1" applyBorder="1" applyAlignment="1" applyProtection="1">
      <alignment horizontal="center" vertical="center" wrapText="1"/>
    </xf>
    <xf numFmtId="0" fontId="8" fillId="0" borderId="0" xfId="0" applyNumberFormat="1" applyFont="1" applyBorder="1" applyAlignment="1" applyProtection="1">
      <alignment horizontal="left" vertical="center"/>
    </xf>
    <xf numFmtId="0" fontId="8" fillId="0" borderId="0" xfId="0" applyNumberFormat="1" applyFont="1" applyBorder="1" applyAlignment="1" applyProtection="1">
      <alignment horizontal="center" vertical="center"/>
    </xf>
    <xf numFmtId="0" fontId="16" fillId="0" borderId="0" xfId="0" applyNumberFormat="1" applyFont="1" applyBorder="1" applyAlignment="1" applyProtection="1">
      <alignment horizontal="left" vertical="center"/>
    </xf>
    <xf numFmtId="165" fontId="16" fillId="0" borderId="0" xfId="0" applyNumberFormat="1" applyFont="1" applyBorder="1" applyAlignment="1" applyProtection="1">
      <alignment horizontal="center" vertical="center"/>
    </xf>
    <xf numFmtId="0" fontId="16" fillId="0" borderId="0" xfId="0" applyNumberFormat="1" applyFont="1" applyBorder="1" applyAlignment="1" applyProtection="1">
      <alignment horizontal="center" vertical="center"/>
    </xf>
    <xf numFmtId="0" fontId="21" fillId="0" borderId="0" xfId="0" applyFont="1" applyBorder="1" applyAlignment="1" applyProtection="1">
      <alignment vertical="center" wrapText="1"/>
    </xf>
    <xf numFmtId="0" fontId="16" fillId="0" borderId="2" xfId="0" applyNumberFormat="1" applyFont="1" applyBorder="1" applyAlignment="1" applyProtection="1">
      <alignment horizontal="left" vertical="center"/>
    </xf>
    <xf numFmtId="165" fontId="16" fillId="0" borderId="2" xfId="0" applyNumberFormat="1" applyFont="1" applyBorder="1" applyAlignment="1" applyProtection="1">
      <alignment horizontal="center" vertical="center"/>
    </xf>
    <xf numFmtId="0" fontId="16" fillId="0" borderId="2" xfId="0" applyNumberFormat="1" applyFont="1" applyBorder="1" applyAlignment="1" applyProtection="1">
      <alignment horizontal="center" vertical="center"/>
    </xf>
    <xf numFmtId="49" fontId="8" fillId="0" borderId="2" xfId="0" applyNumberFormat="1" applyFont="1" applyBorder="1" applyAlignment="1" applyProtection="1">
      <alignment horizontal="left" vertical="center" wrapText="1"/>
    </xf>
    <xf numFmtId="0" fontId="8" fillId="0" borderId="2" xfId="0" applyFont="1" applyBorder="1" applyAlignment="1" applyProtection="1">
      <alignment horizontal="left" vertical="center" wrapText="1"/>
    </xf>
    <xf numFmtId="0" fontId="16" fillId="0" borderId="2" xfId="0" applyFont="1" applyBorder="1" applyAlignment="1" applyProtection="1">
      <alignment vertical="center" wrapText="1"/>
    </xf>
    <xf numFmtId="0" fontId="8" fillId="0" borderId="3" xfId="0" applyNumberFormat="1" applyFont="1" applyBorder="1" applyAlignment="1" applyProtection="1">
      <alignment horizontal="left" vertical="center" wrapText="1"/>
    </xf>
    <xf numFmtId="165" fontId="8" fillId="0" borderId="3" xfId="0" applyNumberFormat="1" applyFont="1" applyBorder="1" applyAlignment="1" applyProtection="1">
      <alignment horizontal="center" vertical="center" wrapText="1"/>
    </xf>
    <xf numFmtId="0" fontId="8" fillId="0" borderId="3" xfId="0" applyNumberFormat="1" applyFont="1" applyBorder="1" applyAlignment="1" applyProtection="1">
      <alignment horizontal="center" vertical="center" wrapText="1"/>
    </xf>
    <xf numFmtId="49" fontId="8" fillId="0" borderId="3" xfId="0" applyNumberFormat="1" applyFont="1" applyBorder="1" applyAlignment="1" applyProtection="1">
      <alignment horizontal="left" vertical="center" wrapText="1"/>
    </xf>
    <xf numFmtId="0" fontId="8" fillId="0" borderId="3" xfId="0" applyFont="1" applyBorder="1" applyAlignment="1" applyProtection="1">
      <alignment horizontal="left" vertical="center" wrapText="1"/>
    </xf>
    <xf numFmtId="0" fontId="8" fillId="0" borderId="3" xfId="0" applyFont="1" applyBorder="1" applyAlignment="1" applyProtection="1">
      <alignment vertical="center" wrapText="1"/>
    </xf>
    <xf numFmtId="49" fontId="8" fillId="0" borderId="0" xfId="0" applyNumberFormat="1" applyFont="1" applyBorder="1" applyAlignment="1" applyProtection="1">
      <alignment vertical="center" wrapText="1"/>
    </xf>
    <xf numFmtId="1" fontId="15" fillId="0" borderId="0" xfId="0" applyNumberFormat="1" applyFont="1" applyBorder="1" applyAlignment="1" applyProtection="1">
      <alignment horizontal="left" vertical="center"/>
    </xf>
    <xf numFmtId="165" fontId="15" fillId="0" borderId="0" xfId="0" applyNumberFormat="1" applyFont="1" applyBorder="1" applyAlignment="1" applyProtection="1">
      <alignment horizontal="center" vertical="center"/>
    </xf>
    <xf numFmtId="0" fontId="15" fillId="0" borderId="0" xfId="0" applyFont="1" applyBorder="1" applyAlignment="1" applyProtection="1">
      <alignment vertical="center" wrapText="1"/>
    </xf>
    <xf numFmtId="1" fontId="15" fillId="0" borderId="2" xfId="0" applyNumberFormat="1" applyFont="1" applyBorder="1" applyAlignment="1" applyProtection="1">
      <alignment horizontal="left" vertical="center"/>
    </xf>
    <xf numFmtId="165" fontId="15" fillId="0" borderId="2" xfId="0" applyNumberFormat="1" applyFont="1" applyBorder="1" applyAlignment="1" applyProtection="1">
      <alignment horizontal="center" vertical="center"/>
    </xf>
    <xf numFmtId="49" fontId="8" fillId="0" borderId="2" xfId="0" applyNumberFormat="1" applyFont="1" applyBorder="1" applyAlignment="1" applyProtection="1">
      <alignment vertical="center" wrapText="1"/>
    </xf>
    <xf numFmtId="0" fontId="8" fillId="0" borderId="2" xfId="0" applyFont="1" applyBorder="1" applyAlignment="1" applyProtection="1">
      <alignment vertical="center" wrapText="1"/>
    </xf>
    <xf numFmtId="1" fontId="8" fillId="0" borderId="4" xfId="0" applyNumberFormat="1" applyFont="1" applyBorder="1" applyAlignment="1" applyProtection="1">
      <alignment horizontal="left" vertical="center"/>
    </xf>
    <xf numFmtId="165" fontId="8" fillId="0" borderId="6" xfId="0" applyNumberFormat="1" applyFont="1" applyBorder="1" applyAlignment="1" applyProtection="1">
      <alignment horizontal="center" vertical="center"/>
    </xf>
    <xf numFmtId="49" fontId="8" fillId="0" borderId="6" xfId="0" applyNumberFormat="1" applyFont="1" applyBorder="1" applyAlignment="1" applyProtection="1">
      <alignment vertical="center" wrapText="1"/>
    </xf>
    <xf numFmtId="0" fontId="8" fillId="0" borderId="6" xfId="0" applyFont="1" applyBorder="1" applyAlignment="1" applyProtection="1">
      <alignment vertical="center" wrapText="1"/>
    </xf>
    <xf numFmtId="1" fontId="8" fillId="0" borderId="6" xfId="0" applyNumberFormat="1" applyFont="1" applyBorder="1" applyAlignment="1" applyProtection="1">
      <alignment horizontal="left" vertical="center"/>
    </xf>
    <xf numFmtId="1" fontId="20" fillId="0" borderId="0" xfId="0" applyNumberFormat="1" applyFont="1" applyBorder="1" applyAlignment="1" applyProtection="1">
      <alignment horizontal="left" vertical="center"/>
    </xf>
    <xf numFmtId="0" fontId="20" fillId="0" borderId="0" xfId="0" applyFont="1" applyBorder="1" applyAlignment="1" applyProtection="1">
      <alignment vertical="center" wrapText="1"/>
    </xf>
    <xf numFmtId="165" fontId="8" fillId="0" borderId="2" xfId="0" applyNumberFormat="1" applyFont="1" applyBorder="1" applyAlignment="1" applyProtection="1">
      <alignment horizontal="center" vertical="center"/>
    </xf>
    <xf numFmtId="0" fontId="8" fillId="0" borderId="2" xfId="0" applyNumberFormat="1" applyFont="1" applyBorder="1" applyAlignment="1" applyProtection="1">
      <alignment horizontal="center" vertical="center"/>
    </xf>
    <xf numFmtId="0" fontId="15" fillId="0" borderId="2" xfId="0" applyFont="1" applyBorder="1" applyAlignment="1" applyProtection="1">
      <alignment vertical="center" wrapText="1"/>
    </xf>
    <xf numFmtId="1" fontId="15" fillId="0" borderId="3" xfId="0" applyNumberFormat="1" applyFont="1" applyBorder="1" applyAlignment="1" applyProtection="1">
      <alignment horizontal="left" vertical="center"/>
    </xf>
    <xf numFmtId="165" fontId="8" fillId="0" borderId="3" xfId="0" applyNumberFormat="1" applyFont="1" applyBorder="1" applyAlignment="1" applyProtection="1">
      <alignment horizontal="center" vertical="center"/>
    </xf>
    <xf numFmtId="0" fontId="8" fillId="0" borderId="3" xfId="0" applyNumberFormat="1" applyFont="1" applyBorder="1" applyAlignment="1" applyProtection="1">
      <alignment horizontal="center" vertical="center"/>
    </xf>
    <xf numFmtId="49" fontId="8" fillId="0" borderId="3" xfId="0" applyNumberFormat="1" applyFont="1" applyBorder="1" applyAlignment="1" applyProtection="1">
      <alignment vertical="center" wrapText="1"/>
    </xf>
    <xf numFmtId="1" fontId="8" fillId="0" borderId="3" xfId="0" applyNumberFormat="1" applyFont="1" applyBorder="1" applyAlignment="1" applyProtection="1">
      <alignment horizontal="left" vertical="center"/>
    </xf>
    <xf numFmtId="1" fontId="8" fillId="0" borderId="2" xfId="0" applyNumberFormat="1" applyFont="1" applyBorder="1" applyAlignment="1" applyProtection="1">
      <alignment horizontal="left" vertical="center"/>
    </xf>
    <xf numFmtId="1" fontId="8" fillId="5" borderId="3" xfId="0" applyNumberFormat="1" applyFont="1" applyFill="1" applyBorder="1" applyAlignment="1" applyProtection="1">
      <alignment horizontal="left" vertical="center"/>
    </xf>
    <xf numFmtId="165" fontId="8" fillId="5" borderId="3" xfId="0" applyNumberFormat="1" applyFont="1" applyFill="1" applyBorder="1" applyAlignment="1" applyProtection="1">
      <alignment horizontal="center" vertical="center"/>
    </xf>
    <xf numFmtId="0" fontId="8" fillId="5" borderId="3" xfId="0" applyNumberFormat="1" applyFont="1" applyFill="1" applyBorder="1" applyAlignment="1" applyProtection="1">
      <alignment horizontal="center" vertical="center"/>
    </xf>
    <xf numFmtId="49" fontId="8" fillId="5" borderId="3" xfId="0" applyNumberFormat="1" applyFont="1" applyFill="1" applyBorder="1" applyAlignment="1" applyProtection="1">
      <alignment vertical="center" wrapText="1"/>
    </xf>
    <xf numFmtId="0" fontId="8" fillId="0" borderId="3" xfId="0" applyFont="1" applyFill="1" applyBorder="1" applyAlignment="1" applyProtection="1">
      <alignment vertical="center" wrapText="1"/>
    </xf>
    <xf numFmtId="0" fontId="8" fillId="0" borderId="6" xfId="0" applyNumberFormat="1" applyFont="1" applyBorder="1" applyAlignment="1" applyProtection="1">
      <alignment horizontal="center" vertical="center"/>
    </xf>
  </cellXfs>
  <cellStyles count="2">
    <cellStyle name="Eingabe" xfId="1" builtinId="20"/>
    <cellStyle name="Standard" xfId="0" builtinId="0"/>
  </cellStyles>
  <dxfs count="194">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0" formatCode="Genera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0" formatCode="Genera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numFmt numFmtId="0" formatCode="General"/>
      <alignment horizontal="center" textRotation="0" wrapText="0" indent="0" justifyLastLine="0" shrinkToFit="0" readingOrder="0"/>
      <protection locked="0" hidden="0"/>
    </dxf>
    <dxf>
      <numFmt numFmtId="165" formatCode="0.0"/>
      <alignment horizont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ttom style="thin">
          <color indexed="64"/>
        </bottom>
      </border>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color theme="0"/>
      </font>
      <fill>
        <patternFill>
          <bgColor rgb="FFFF0000"/>
        </patternFill>
      </fill>
    </dxf>
    <dxf>
      <font>
        <color theme="1"/>
      </font>
      <fill>
        <patternFill>
          <bgColor rgb="FFFFFF00"/>
        </patternFill>
      </fill>
    </dxf>
    <dxf>
      <font>
        <color theme="1"/>
      </font>
      <fill>
        <patternFill>
          <bgColor rgb="FFFFAD53"/>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fill>
        <patternFill>
          <bgColor theme="0" tint="-0.24994659260841701"/>
        </patternFill>
      </fill>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4"/>
        </left>
      </border>
    </dxf>
    <dxf>
      <border>
        <left style="thin">
          <color theme="4"/>
        </left>
      </border>
    </dxf>
    <dxf>
      <border>
        <top style="thin">
          <color theme="4"/>
        </top>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0" tint="-0.24994659260841701"/>
        </left>
        <right style="thin">
          <color theme="0" tint="-0.24994659260841701"/>
        </right>
        <top style="thin">
          <color theme="0" tint="-0.24994659260841701"/>
        </top>
        <bottom style="thin">
          <color theme="0" tint="-0.24994659260841701"/>
        </bottom>
        <horizontal style="thin">
          <color theme="0" tint="-0.24994659260841701"/>
        </horizontal>
      </border>
    </dxf>
  </dxfs>
  <tableStyles count="2" defaultTableStyle="TSL_1" defaultPivotStyle="PivotStyleMedium9">
    <tableStyle name="TSL" pivot="0" count="9">
      <tableStyleElement type="wholeTable" dxfId="193"/>
      <tableStyleElement type="headerRow" dxfId="192"/>
      <tableStyleElement type="totalRow" dxfId="191"/>
      <tableStyleElement type="firstColumn" dxfId="190"/>
      <tableStyleElement type="lastColumn" dxfId="189"/>
      <tableStyleElement type="firstRowStripe" dxfId="188"/>
      <tableStyleElement type="secondRowStripe" dxfId="187"/>
      <tableStyleElement type="firstColumnStripe" dxfId="186"/>
      <tableStyleElement type="secondColumnStripe" dxfId="185"/>
    </tableStyle>
    <tableStyle name="TSL_1" pivot="0" count="9">
      <tableStyleElement type="wholeTable" dxfId="184"/>
      <tableStyleElement type="headerRow" dxfId="183"/>
      <tableStyleElement type="totalRow" dxfId="182"/>
      <tableStyleElement type="firstColumn" dxfId="181"/>
      <tableStyleElement type="lastColumn" dxfId="180"/>
      <tableStyleElement type="firstRowStripe" dxfId="179"/>
      <tableStyleElement type="secondRowStripe" dxfId="178"/>
      <tableStyleElement type="firstColumnStripe" dxfId="177"/>
      <tableStyleElement type="secondColumnStripe" dxfId="176"/>
    </tableStyle>
  </tableStyles>
  <colors>
    <mruColors>
      <color rgb="FFFFAD53"/>
      <color rgb="FFFF6600"/>
      <color rgb="FF808080"/>
      <color rgb="FFFFFF99"/>
      <color rgb="FF009EE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id="2" name="Prüfkriterien_1" displayName="Prüfkriterien_1" ref="B9:M17" totalsRowShown="0" headerRowDxfId="147" dataDxfId="146" tableBorderDxfId="164">
  <autoFilter ref="B9:M17"/>
  <tableColumns count="12">
    <tableColumn id="1" name="Lfd. Nr" dataDxfId="5">
      <calculatedColumnFormula>CONCATENATE("1.",Prüfkriterien_1[[#This Row],[Hilfsspalte_Num]])</calculatedColumnFormula>
    </tableColumn>
    <tableColumn id="2" name="Hilfsspalte_Num" dataDxfId="4">
      <calculatedColumnFormula>ROW()-ROW(Prüfkriterien_1[[#Headers],[Hilfsspalte_Kom]])</calculatedColumnFormula>
    </tableColumn>
    <tableColumn id="12" name="Hilfsspalte_Kom" dataDxfId="3">
      <calculatedColumnFormula>(Prüfkriterien_1[Hilfsspalte_Num]+10)/10</calculatedColumnFormula>
    </tableColumn>
    <tableColumn id="3" name="Kapitel_x000a_Richtlinie" dataDxfId="2"/>
    <tableColumn id="4" name="Kriterium" dataDxfId="1"/>
    <tableColumn id="5" name="Erläuterung / _x000a_Durchführungshinweis" dataDxfId="0"/>
    <tableColumn id="6" name="Bewertung" dataDxfId="153"/>
    <tableColumn id="7" name="Spalte1" dataDxfId="152"/>
    <tableColumn id="8" name="Spalte2" dataDxfId="151"/>
    <tableColumn id="9" name="Spalte3" dataDxfId="150"/>
    <tableColumn id="10" name="Spalte4" dataDxfId="149"/>
    <tableColumn id="11" name="Beschreibung" dataDxfId="148"/>
  </tableColumns>
  <tableStyleInfo name="TSL_1" showFirstColumn="0" showLastColumn="0" showRowStripes="1" showColumnStripes="0"/>
</table>
</file>

<file path=xl/tables/table10.xml><?xml version="1.0" encoding="utf-8"?>
<table xmlns="http://schemas.openxmlformats.org/spreadsheetml/2006/main" id="10" name="Prüfkriterien_10" displayName="Prüfkriterien_10" ref="B100:M105" totalsRowShown="0" headerRowDxfId="21" dataDxfId="20" tableBorderDxfId="155">
  <autoFilter ref="B100:M105"/>
  <tableColumns count="12">
    <tableColumn id="1" name="Spalte1" dataDxfId="33">
      <calculatedColumnFormula>CONCATENATE("10.",Prüfkriterien_10[[#This Row],[Spalte2]])</calculatedColumnFormula>
    </tableColumn>
    <tableColumn id="2" name="Spalte2" dataDxfId="32">
      <calculatedColumnFormula>ROW()-ROW(Prüfkriterien_10[[#Headers],[Spalte3]])</calculatedColumnFormula>
    </tableColumn>
    <tableColumn id="3" name="Spalte3" dataDxfId="31">
      <calculatedColumnFormula>(Prüfkriterien_10[Spalte2]+100)/10</calculatedColumnFormula>
    </tableColumn>
    <tableColumn id="4" name="Spalte4" dataDxfId="30"/>
    <tableColumn id="5" name="Spalte5" dataDxfId="29"/>
    <tableColumn id="6" name="Spalte6" dataDxfId="28"/>
    <tableColumn id="7" name="Spalte7" dataDxfId="27"/>
    <tableColumn id="8" name="Spalte8" dataDxfId="26"/>
    <tableColumn id="9" name="Spalte9" dataDxfId="25"/>
    <tableColumn id="10" name="Spalte10" dataDxfId="24"/>
    <tableColumn id="11" name="Spalte11" dataDxfId="23"/>
    <tableColumn id="12" name="Spalte12" dataDxfId="22"/>
  </tableColumns>
  <tableStyleInfo name="TSL_1" showFirstColumn="0" showLastColumn="0" showRowStripes="1" showColumnStripes="0"/>
</table>
</file>

<file path=xl/tables/table11.xml><?xml version="1.0" encoding="utf-8"?>
<table xmlns="http://schemas.openxmlformats.org/spreadsheetml/2006/main" id="11" name="Prüfkriterien_11" displayName="Prüfkriterien_11" ref="B107:M112" totalsRowShown="0" headerRowDxfId="7" dataDxfId="6" tableBorderDxfId="154">
  <autoFilter ref="B107:M112"/>
  <tableColumns count="12">
    <tableColumn id="1" name="Spalte1" dataDxfId="19">
      <calculatedColumnFormula>CONCATENATE("11.",Prüfkriterien_11[[#This Row],[Spalte2]])</calculatedColumnFormula>
    </tableColumn>
    <tableColumn id="2" name="Spalte2" dataDxfId="18">
      <calculatedColumnFormula>ROW()-ROW(Prüfkriterien_11[[#Headers],[Spalte3]])</calculatedColumnFormula>
    </tableColumn>
    <tableColumn id="3" name="Spalte3" dataDxfId="17">
      <calculatedColumnFormula>(Prüfkriterien_11[Spalte2]+110)/10</calculatedColumnFormula>
    </tableColumn>
    <tableColumn id="4" name="Spalte4" dataDxfId="16"/>
    <tableColumn id="5" name="Spalte5" dataDxfId="15"/>
    <tableColumn id="6" name="Spalte6" dataDxfId="14"/>
    <tableColumn id="7" name="Spalte7" dataDxfId="13"/>
    <tableColumn id="8" name="Spalte8" dataDxfId="12"/>
    <tableColumn id="9" name="Spalte9" dataDxfId="11"/>
    <tableColumn id="10" name="Spalte10" dataDxfId="10"/>
    <tableColumn id="11" name="Spalte11" dataDxfId="9"/>
    <tableColumn id="12" name="Spalte12" dataDxfId="8"/>
  </tableColumns>
  <tableStyleInfo name="TSL_1" showFirstColumn="0" showLastColumn="0" showRowStripes="1" showColumnStripes="0"/>
</table>
</file>

<file path=xl/tables/table2.xml><?xml version="1.0" encoding="utf-8"?>
<table xmlns="http://schemas.openxmlformats.org/spreadsheetml/2006/main" id="3" name="Prüfkriterien_2" displayName="Prüfkriterien_2" ref="B19:M41" totalsRowShown="0" headerRowDxfId="133" dataDxfId="132" tableBorderDxfId="163">
  <autoFilter ref="B19:M41"/>
  <tableColumns count="12">
    <tableColumn id="1" name="Spalte1" dataDxfId="145">
      <calculatedColumnFormula>CONCATENATE("2.",Prüfkriterien_2[[#This Row],[Spalte2]])</calculatedColumnFormula>
    </tableColumn>
    <tableColumn id="2" name="Spalte2" dataDxfId="144">
      <calculatedColumnFormula>ROW()-ROW(Prüfkriterien_2[[#Headers],[Spalte3]])</calculatedColumnFormula>
    </tableColumn>
    <tableColumn id="3" name="Spalte3" dataDxfId="143">
      <calculatedColumnFormula>(Prüfkriterien_2[[#This Row],[Spalte2]]+20)/10</calculatedColumnFormula>
    </tableColumn>
    <tableColumn id="4" name="Spalte4" dataDxfId="142"/>
    <tableColumn id="5" name="Spalte5" dataDxfId="141"/>
    <tableColumn id="6" name="Spalte6" dataDxfId="140"/>
    <tableColumn id="7" name="Spalte7" dataDxfId="139"/>
    <tableColumn id="8" name="Spalte8" dataDxfId="138"/>
    <tableColumn id="9" name="Spalte9" dataDxfId="137"/>
    <tableColumn id="10" name="Spalte10" dataDxfId="136"/>
    <tableColumn id="11" name="Spalte11" dataDxfId="135"/>
    <tableColumn id="12" name="Spalte12" dataDxfId="134"/>
  </tableColumns>
  <tableStyleInfo name="TSL_1" showFirstColumn="0" showLastColumn="0" showRowStripes="1" showColumnStripes="0"/>
</table>
</file>

<file path=xl/tables/table3.xml><?xml version="1.0" encoding="utf-8"?>
<table xmlns="http://schemas.openxmlformats.org/spreadsheetml/2006/main" id="4" name="Prüfkriterien_3" displayName="Prüfkriterien_3" ref="B43:M56" totalsRowShown="0" headerRowDxfId="119" dataDxfId="118" tableBorderDxfId="162">
  <autoFilter ref="B43:M56"/>
  <tableColumns count="12">
    <tableColumn id="1" name="Spalte1" dataDxfId="131">
      <calculatedColumnFormula>CONCATENATE("3.",Prüfkriterien_3[[#This Row],[Spalte2]])</calculatedColumnFormula>
    </tableColumn>
    <tableColumn id="2" name="Spalte2" dataDxfId="130">
      <calculatedColumnFormula>ROW()-ROW(Prüfkriterien_3[[#Headers],[Spalte3]])</calculatedColumnFormula>
    </tableColumn>
    <tableColumn id="3" name="Spalte3" dataDxfId="129">
      <calculatedColumnFormula>(Prüfkriterien_3[[#This Row],[Spalte2]]+30)/10</calculatedColumnFormula>
    </tableColumn>
    <tableColumn id="4" name="Spalte4" dataDxfId="128"/>
    <tableColumn id="5" name="Spalte5" dataDxfId="127"/>
    <tableColumn id="6" name="Spalte6" dataDxfId="126"/>
    <tableColumn id="7" name="Spalte7" dataDxfId="125"/>
    <tableColumn id="8" name="Spalte8" dataDxfId="124"/>
    <tableColumn id="9" name="Spalte9" dataDxfId="123"/>
    <tableColumn id="10" name="Spalte10" dataDxfId="122"/>
    <tableColumn id="11" name="Spalte11" dataDxfId="121"/>
    <tableColumn id="12" name="Spalte12" dataDxfId="120"/>
  </tableColumns>
  <tableStyleInfo name="TSL_1" showFirstColumn="0" showLastColumn="0" showRowStripes="1" showColumnStripes="0"/>
</table>
</file>

<file path=xl/tables/table4.xml><?xml version="1.0" encoding="utf-8"?>
<table xmlns="http://schemas.openxmlformats.org/spreadsheetml/2006/main" id="5" name="Prüfkriterien_4" displayName="Prüfkriterien_4" ref="B58:M63" totalsRowShown="0" headerRowDxfId="105" dataDxfId="104" tableBorderDxfId="161">
  <autoFilter ref="B58:M63"/>
  <tableColumns count="12">
    <tableColumn id="1" name="Spalte1" dataDxfId="117">
      <calculatedColumnFormula>CONCATENATE("4.",Prüfkriterien_4[[#This Row],[Spalte2]])</calculatedColumnFormula>
    </tableColumn>
    <tableColumn id="2" name="Spalte2" dataDxfId="116">
      <calculatedColumnFormula>ROW()-ROW(Prüfkriterien_4[[#Headers],[Spalte3]])</calculatedColumnFormula>
    </tableColumn>
    <tableColumn id="3" name="Spalte3" dataDxfId="115">
      <calculatedColumnFormula>(Prüfkriterien_4[Spalte2]+40)/10</calculatedColumnFormula>
    </tableColumn>
    <tableColumn id="4" name="Spalte4" dataDxfId="114"/>
    <tableColumn id="5" name="Spalte5" dataDxfId="113"/>
    <tableColumn id="6" name="Spalte6" dataDxfId="112"/>
    <tableColumn id="7" name="Spalte7" dataDxfId="111"/>
    <tableColumn id="8" name="Spalte8" dataDxfId="110"/>
    <tableColumn id="9" name="Spalte9" dataDxfId="109"/>
    <tableColumn id="10" name="Spalte10" dataDxfId="108"/>
    <tableColumn id="11" name="Spalte11" dataDxfId="107"/>
    <tableColumn id="12" name="Spalte12" dataDxfId="106"/>
  </tableColumns>
  <tableStyleInfo name="TSL_1" showFirstColumn="0" showLastColumn="0" showRowStripes="1" showColumnStripes="0"/>
</table>
</file>

<file path=xl/tables/table5.xml><?xml version="1.0" encoding="utf-8"?>
<table xmlns="http://schemas.openxmlformats.org/spreadsheetml/2006/main" id="6" name="Prüfkriterien_5" displayName="Prüfkriterien_5" ref="B65:M70" totalsRowShown="0" headerRowDxfId="91" dataDxfId="90" tableBorderDxfId="160">
  <autoFilter ref="B65:M70"/>
  <tableColumns count="12">
    <tableColumn id="1" name="Spalte1" dataDxfId="103">
      <calculatedColumnFormula>CONCATENATE("5.",Prüfkriterien_5[[#This Row],[Spalte2]])</calculatedColumnFormula>
    </tableColumn>
    <tableColumn id="2" name="Spalte2" dataDxfId="102">
      <calculatedColumnFormula>ROW()-ROW(Prüfkriterien_5[[#Headers],[Spalte3]])</calculatedColumnFormula>
    </tableColumn>
    <tableColumn id="3" name="Spalte3" dataDxfId="101">
      <calculatedColumnFormula>(Prüfkriterien_5[Spalte2]+50)/10</calculatedColumnFormula>
    </tableColumn>
    <tableColumn id="4" name="Spalte4" dataDxfId="100"/>
    <tableColumn id="5" name="Spalte5" dataDxfId="99"/>
    <tableColumn id="6" name="Spalte6" dataDxfId="98"/>
    <tableColumn id="7" name="Spalte7" dataDxfId="97"/>
    <tableColumn id="8" name="Spalte8" dataDxfId="96"/>
    <tableColumn id="9" name="Spalte9" dataDxfId="95"/>
    <tableColumn id="10" name="Spalte10" dataDxfId="94"/>
    <tableColumn id="11" name="Spalte11" dataDxfId="93"/>
    <tableColumn id="12" name="Spalte12" dataDxfId="92"/>
  </tableColumns>
  <tableStyleInfo name="TSL_1" showFirstColumn="0" showLastColumn="0" showRowStripes="1" showColumnStripes="0"/>
</table>
</file>

<file path=xl/tables/table6.xml><?xml version="1.0" encoding="utf-8"?>
<table xmlns="http://schemas.openxmlformats.org/spreadsheetml/2006/main" id="1" name="Prüfkriterien_6" displayName="Prüfkriterien_6" ref="B72:M77" totalsRowShown="0" headerRowDxfId="77" dataDxfId="76" tableBorderDxfId="159">
  <autoFilter ref="B72:M77"/>
  <tableColumns count="12">
    <tableColumn id="1" name="Spalte1" dataDxfId="89">
      <calculatedColumnFormula>CONCATENATE("6.",Prüfkriterien_6[[#This Row],[Spalte2]])</calculatedColumnFormula>
    </tableColumn>
    <tableColumn id="2" name="Spalte2" dataDxfId="88">
      <calculatedColumnFormula>ROW()-ROW(Prüfkriterien_6[[#Headers],[Spalte3]])</calculatedColumnFormula>
    </tableColumn>
    <tableColumn id="3" name="Spalte3" dataDxfId="87">
      <calculatedColumnFormula>(Prüfkriterien_6[Spalte2]+60)/10</calculatedColumnFormula>
    </tableColumn>
    <tableColumn id="4" name="Spalte4" dataDxfId="86"/>
    <tableColumn id="5" name="Spalte5" dataDxfId="85"/>
    <tableColumn id="6" name="Spalte6" dataDxfId="84"/>
    <tableColumn id="7" name="Spalte7" dataDxfId="83"/>
    <tableColumn id="8" name="Spalte8" dataDxfId="82"/>
    <tableColumn id="9" name="Spalte9" dataDxfId="81"/>
    <tableColumn id="10" name="Spalte10" dataDxfId="80"/>
    <tableColumn id="11" name="Spalte11" dataDxfId="79"/>
    <tableColumn id="12" name="Spalte12" dataDxfId="78"/>
  </tableColumns>
  <tableStyleInfo name="TSL_1" showFirstColumn="0" showLastColumn="0" showRowStripes="1" showColumnStripes="0"/>
</table>
</file>

<file path=xl/tables/table7.xml><?xml version="1.0" encoding="utf-8"?>
<table xmlns="http://schemas.openxmlformats.org/spreadsheetml/2006/main" id="7" name="Prüfkriterien_7" displayName="Prüfkriterien_7" ref="B79:M84" totalsRowShown="0" headerRowDxfId="63" dataDxfId="62" tableBorderDxfId="158">
  <autoFilter ref="B79:M84"/>
  <tableColumns count="12">
    <tableColumn id="1" name="Spalte1" dataDxfId="75">
      <calculatedColumnFormula>CONCATENATE("7.",Prüfkriterien_7[[#This Row],[Spalte2]])</calculatedColumnFormula>
    </tableColumn>
    <tableColumn id="2" name="Spalte2" dataDxfId="74">
      <calculatedColumnFormula>ROW()-ROW(Prüfkriterien_7[[#Headers],[Spalte3]])</calculatedColumnFormula>
    </tableColumn>
    <tableColumn id="3" name="Spalte3" dataDxfId="73">
      <calculatedColumnFormula>(Prüfkriterien_7[Spalte2]+70)/10</calculatedColumnFormula>
    </tableColumn>
    <tableColumn id="4" name="Spalte4" dataDxfId="72"/>
    <tableColumn id="5" name="Spalte5" dataDxfId="71"/>
    <tableColumn id="6" name="Spalte6" dataDxfId="70"/>
    <tableColumn id="7" name="Spalte7" dataDxfId="69"/>
    <tableColumn id="8" name="Spalte8" dataDxfId="68"/>
    <tableColumn id="9" name="Spalte9" dataDxfId="67"/>
    <tableColumn id="10" name="Spalte10" dataDxfId="66"/>
    <tableColumn id="11" name="Spalte11" dataDxfId="65"/>
    <tableColumn id="12" name="Spalte12" dataDxfId="64"/>
  </tableColumns>
  <tableStyleInfo name="TSL_1" showFirstColumn="0" showLastColumn="0" showRowStripes="1" showColumnStripes="0"/>
</table>
</file>

<file path=xl/tables/table8.xml><?xml version="1.0" encoding="utf-8"?>
<table xmlns="http://schemas.openxmlformats.org/spreadsheetml/2006/main" id="8" name="Prüfkriterien_8" displayName="Prüfkriterien_8" ref="B86:M91" totalsRowShown="0" headerRowDxfId="49" dataDxfId="48" tableBorderDxfId="157">
  <autoFilter ref="B86:M91"/>
  <tableColumns count="12">
    <tableColumn id="1" name="Spalte1" dataDxfId="61">
      <calculatedColumnFormula>CONCATENATE("8.",Prüfkriterien_8[[#This Row],[Spalte2]])</calculatedColumnFormula>
    </tableColumn>
    <tableColumn id="2" name="Spalte2" dataDxfId="60">
      <calculatedColumnFormula>ROW()-ROW(Prüfkriterien_8[[#Headers],[Spalte3]])</calculatedColumnFormula>
    </tableColumn>
    <tableColumn id="3" name="Spalte3" dataDxfId="59">
      <calculatedColumnFormula>(Prüfkriterien_8[Spalte2]+80)/10</calculatedColumnFormula>
    </tableColumn>
    <tableColumn id="4" name="Spalte4" dataDxfId="58"/>
    <tableColumn id="5" name="Spalte5" dataDxfId="57"/>
    <tableColumn id="6" name="Spalte6" dataDxfId="56"/>
    <tableColumn id="7" name="Spalte7" dataDxfId="55"/>
    <tableColumn id="8" name="Spalte8" dataDxfId="54"/>
    <tableColumn id="9" name="Spalte9" dataDxfId="53"/>
    <tableColumn id="10" name="Spalte10" dataDxfId="52"/>
    <tableColumn id="11" name="Spalte11" dataDxfId="51"/>
    <tableColumn id="12" name="Spalte12" dataDxfId="50"/>
  </tableColumns>
  <tableStyleInfo name="TSL_1" showFirstColumn="0" showLastColumn="0" showRowStripes="1" showColumnStripes="0"/>
</table>
</file>

<file path=xl/tables/table9.xml><?xml version="1.0" encoding="utf-8"?>
<table xmlns="http://schemas.openxmlformats.org/spreadsheetml/2006/main" id="9" name="Prüfkriterien_9" displayName="Prüfkriterien_9" ref="B93:M98" totalsRowShown="0" headerRowDxfId="35" dataDxfId="34" tableBorderDxfId="156">
  <autoFilter ref="B93:M98"/>
  <tableColumns count="12">
    <tableColumn id="1" name="Spalte1" dataDxfId="47">
      <calculatedColumnFormula>CONCATENATE("9.",Prüfkriterien_9[[#This Row],[Spalte2]])</calculatedColumnFormula>
    </tableColumn>
    <tableColumn id="2" name="Spalte2" dataDxfId="46">
      <calculatedColumnFormula>ROW()-ROW(Prüfkriterien_9[[#Headers],[Spalte3]])</calculatedColumnFormula>
    </tableColumn>
    <tableColumn id="3" name="Spalte3" dataDxfId="45">
      <calculatedColumnFormula>(Prüfkriterien_9[Spalte2]+90)/10</calculatedColumnFormula>
    </tableColumn>
    <tableColumn id="4" name="Spalte4" dataDxfId="44"/>
    <tableColumn id="5" name="Spalte5" dataDxfId="43"/>
    <tableColumn id="6" name="Spalte6" dataDxfId="42"/>
    <tableColumn id="7" name="Spalte7" dataDxfId="41"/>
    <tableColumn id="8" name="Spalte8" dataDxfId="40"/>
    <tableColumn id="9" name="Spalte9" dataDxfId="39"/>
    <tableColumn id="10" name="Spalte10" dataDxfId="38"/>
    <tableColumn id="11" name="Spalte11" dataDxfId="37"/>
    <tableColumn id="12" name="Spalte12" dataDxfId="36"/>
  </tableColumns>
  <tableStyleInfo name="TSL_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table" Target="../tables/table10.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3"/>
  </sheetPr>
  <dimension ref="B1:L33"/>
  <sheetViews>
    <sheetView zoomScale="80" zoomScaleNormal="80" zoomScalePageLayoutView="70" workbookViewId="0">
      <selection activeCell="F46" sqref="F46"/>
    </sheetView>
  </sheetViews>
  <sheetFormatPr baseColWidth="10" defaultColWidth="8.85546875" defaultRowHeight="14.25" x14ac:dyDescent="0.2"/>
  <cols>
    <col min="1" max="1" width="1.140625" style="6" customWidth="1"/>
    <col min="2" max="2" width="3.7109375" style="6" customWidth="1"/>
    <col min="3" max="3" width="1.7109375" style="6" customWidth="1"/>
    <col min="4" max="5" width="8.7109375" style="6" customWidth="1"/>
    <col min="6" max="6" width="40.7109375" style="6" customWidth="1"/>
    <col min="7" max="7" width="26.7109375" style="6" customWidth="1"/>
    <col min="8" max="8" width="18.7109375" style="6" customWidth="1"/>
    <col min="9" max="9" width="26.7109375" style="6" customWidth="1"/>
    <col min="10" max="10" width="18.7109375" style="6" customWidth="1"/>
    <col min="11" max="11" width="26.7109375" style="6" customWidth="1"/>
    <col min="12" max="12" width="18.7109375" style="6" customWidth="1"/>
    <col min="13" max="13" width="1.140625" style="6" customWidth="1"/>
    <col min="14" max="16384" width="8.85546875" style="6"/>
  </cols>
  <sheetData>
    <row r="1" spans="2:12" ht="6" customHeight="1" x14ac:dyDescent="0.2"/>
    <row r="2" spans="2:12" s="10" customFormat="1" ht="18" customHeight="1" x14ac:dyDescent="0.25">
      <c r="B2" s="114" t="str">
        <f>"Checkliste "&amp;_RLV&amp;""</f>
        <v>Checkliste Mindestanforderungen Ferkelerzeugung und Ferkelaufzucht</v>
      </c>
      <c r="C2" s="114"/>
      <c r="D2" s="114"/>
      <c r="E2" s="114"/>
      <c r="F2" s="114"/>
      <c r="G2" s="114"/>
      <c r="H2" s="114"/>
      <c r="I2" s="114"/>
      <c r="J2" s="114"/>
      <c r="K2" s="114"/>
      <c r="L2" s="114"/>
    </row>
    <row r="3" spans="2:12" ht="6" customHeight="1" x14ac:dyDescent="0.2"/>
    <row r="4" spans="2:12" ht="27" customHeight="1" x14ac:dyDescent="0.2">
      <c r="B4" s="69"/>
      <c r="E4" s="110"/>
      <c r="F4" s="110"/>
      <c r="G4" s="110"/>
      <c r="H4" s="110"/>
      <c r="I4" s="110"/>
      <c r="J4" s="110"/>
      <c r="K4" s="110"/>
      <c r="L4" s="110"/>
    </row>
    <row r="5" spans="2:12" s="24" customFormat="1" ht="27" customHeight="1" x14ac:dyDescent="0.25">
      <c r="B5" s="115" t="s">
        <v>0</v>
      </c>
      <c r="C5" s="115"/>
      <c r="D5" s="115"/>
      <c r="E5" s="115"/>
      <c r="F5" s="115"/>
      <c r="G5" s="115"/>
      <c r="H5" s="115"/>
      <c r="I5" s="115"/>
      <c r="J5" s="115"/>
      <c r="K5" s="115"/>
      <c r="L5" s="115"/>
    </row>
    <row r="6" spans="2:12" s="24" customFormat="1" ht="29.45" customHeight="1" x14ac:dyDescent="0.25">
      <c r="B6" s="109" t="s">
        <v>85</v>
      </c>
      <c r="C6" s="109"/>
      <c r="D6" s="109"/>
      <c r="E6" s="109"/>
      <c r="F6" s="109"/>
      <c r="G6" s="96"/>
      <c r="H6" s="96"/>
      <c r="I6" s="96"/>
      <c r="J6" s="96"/>
      <c r="K6" s="96"/>
      <c r="L6" s="96"/>
    </row>
    <row r="7" spans="2:12" s="24" customFormat="1" ht="29.45" customHeight="1" x14ac:dyDescent="0.25">
      <c r="B7" s="109" t="s">
        <v>84</v>
      </c>
      <c r="C7" s="109"/>
      <c r="D7" s="109"/>
      <c r="E7" s="109"/>
      <c r="F7" s="109"/>
      <c r="G7" s="96"/>
      <c r="H7" s="96"/>
      <c r="I7" s="96"/>
      <c r="J7" s="96"/>
      <c r="K7" s="96"/>
      <c r="L7" s="96"/>
    </row>
    <row r="8" spans="2:12" s="24" customFormat="1" ht="29.45" customHeight="1" x14ac:dyDescent="0.25">
      <c r="B8" s="111" t="s">
        <v>82</v>
      </c>
      <c r="C8" s="112"/>
      <c r="D8" s="112"/>
      <c r="E8" s="112"/>
      <c r="F8" s="113"/>
      <c r="G8" s="106"/>
      <c r="H8" s="107"/>
      <c r="I8" s="107"/>
      <c r="J8" s="107"/>
      <c r="K8" s="107"/>
      <c r="L8" s="108"/>
    </row>
    <row r="9" spans="2:12" s="24" customFormat="1" ht="29.45" customHeight="1" x14ac:dyDescent="0.25">
      <c r="B9" s="111" t="s">
        <v>83</v>
      </c>
      <c r="C9" s="112"/>
      <c r="D9" s="112"/>
      <c r="E9" s="112"/>
      <c r="F9" s="113"/>
      <c r="G9" s="106"/>
      <c r="H9" s="107"/>
      <c r="I9" s="107"/>
      <c r="J9" s="107"/>
      <c r="K9" s="107"/>
      <c r="L9" s="108"/>
    </row>
    <row r="10" spans="2:12" s="24" customFormat="1" ht="29.45" customHeight="1" x14ac:dyDescent="0.25">
      <c r="B10" s="109" t="s">
        <v>1</v>
      </c>
      <c r="C10" s="109"/>
      <c r="D10" s="109"/>
      <c r="E10" s="109"/>
      <c r="F10" s="109"/>
      <c r="G10" s="96"/>
      <c r="H10" s="96"/>
      <c r="I10" s="96"/>
      <c r="J10" s="96"/>
      <c r="K10" s="96"/>
      <c r="L10" s="96"/>
    </row>
    <row r="11" spans="2:12" s="24" customFormat="1" ht="29.45" customHeight="1" x14ac:dyDescent="0.25">
      <c r="B11" s="109" t="s">
        <v>2</v>
      </c>
      <c r="C11" s="109"/>
      <c r="D11" s="109"/>
      <c r="E11" s="109"/>
      <c r="F11" s="109"/>
      <c r="G11" s="96"/>
      <c r="H11" s="96"/>
      <c r="I11" s="96"/>
      <c r="J11" s="96"/>
      <c r="K11" s="96"/>
      <c r="L11" s="96"/>
    </row>
    <row r="12" spans="2:12" s="24" customFormat="1" ht="29.45" customHeight="1" x14ac:dyDescent="0.25">
      <c r="B12" s="109" t="s">
        <v>3</v>
      </c>
      <c r="C12" s="109"/>
      <c r="D12" s="109"/>
      <c r="E12" s="109"/>
      <c r="F12" s="109"/>
      <c r="G12" s="96"/>
      <c r="H12" s="96"/>
      <c r="I12" s="96"/>
      <c r="J12" s="96"/>
      <c r="K12" s="96"/>
      <c r="L12" s="96"/>
    </row>
    <row r="13" spans="2:12" s="24" customFormat="1" ht="29.45" customHeight="1" x14ac:dyDescent="0.25">
      <c r="B13" s="109" t="s">
        <v>4</v>
      </c>
      <c r="C13" s="109"/>
      <c r="D13" s="109"/>
      <c r="E13" s="109"/>
      <c r="F13" s="109"/>
      <c r="G13" s="96"/>
      <c r="H13" s="96"/>
      <c r="I13" s="96"/>
      <c r="J13" s="96"/>
      <c r="K13" s="96"/>
      <c r="L13" s="96"/>
    </row>
    <row r="14" spans="2:12" s="24" customFormat="1" ht="29.45" customHeight="1" x14ac:dyDescent="0.25">
      <c r="B14" s="109" t="s">
        <v>5</v>
      </c>
      <c r="C14" s="109"/>
      <c r="D14" s="109"/>
      <c r="E14" s="109"/>
      <c r="F14" s="109"/>
      <c r="G14" s="96"/>
      <c r="H14" s="96"/>
      <c r="I14" s="96"/>
      <c r="J14" s="96"/>
      <c r="K14" s="96"/>
      <c r="L14" s="96"/>
    </row>
    <row r="15" spans="2:12" s="24" customFormat="1" ht="29.45" customHeight="1" x14ac:dyDescent="0.25">
      <c r="B15" s="109" t="s">
        <v>6</v>
      </c>
      <c r="C15" s="109"/>
      <c r="D15" s="109"/>
      <c r="E15" s="109"/>
      <c r="F15" s="109"/>
      <c r="G15" s="34" t="s">
        <v>62</v>
      </c>
      <c r="H15" s="60"/>
      <c r="I15" s="34" t="s">
        <v>63</v>
      </c>
      <c r="J15" s="60"/>
      <c r="K15" s="34" t="s">
        <v>64</v>
      </c>
      <c r="L15" s="60"/>
    </row>
    <row r="16" spans="2:12" s="24" customFormat="1" ht="29.45" customHeight="1" x14ac:dyDescent="0.25">
      <c r="B16" s="100" t="s">
        <v>61</v>
      </c>
      <c r="C16" s="100"/>
      <c r="D16" s="100"/>
      <c r="E16" s="100"/>
      <c r="F16" s="100"/>
      <c r="G16" s="97"/>
      <c r="H16" s="97"/>
      <c r="I16" s="97"/>
      <c r="J16" s="97"/>
      <c r="K16" s="97"/>
      <c r="L16" s="97"/>
    </row>
    <row r="17" spans="2:12" s="24" customFormat="1" ht="29.45" customHeight="1" x14ac:dyDescent="0.25">
      <c r="B17" s="100" t="s">
        <v>7</v>
      </c>
      <c r="C17" s="100"/>
      <c r="D17" s="100"/>
      <c r="E17" s="100"/>
      <c r="F17" s="100"/>
      <c r="G17" s="61" t="s">
        <v>60</v>
      </c>
      <c r="H17" s="13"/>
      <c r="I17" s="61" t="s">
        <v>10</v>
      </c>
      <c r="J17" s="13"/>
      <c r="K17" s="61" t="s">
        <v>11</v>
      </c>
      <c r="L17" s="14"/>
    </row>
    <row r="18" spans="2:12" s="24" customFormat="1" ht="29.45" customHeight="1" x14ac:dyDescent="0.25">
      <c r="B18" s="100" t="s">
        <v>8</v>
      </c>
      <c r="C18" s="100"/>
      <c r="D18" s="100"/>
      <c r="E18" s="100"/>
      <c r="F18" s="100"/>
      <c r="G18" s="98"/>
      <c r="H18" s="98"/>
      <c r="I18" s="98"/>
      <c r="J18" s="98"/>
      <c r="K18" s="98"/>
      <c r="L18" s="98"/>
    </row>
    <row r="19" spans="2:12" s="24" customFormat="1" ht="29.45" customHeight="1" x14ac:dyDescent="0.25">
      <c r="B19" s="100" t="s">
        <v>9</v>
      </c>
      <c r="C19" s="100"/>
      <c r="D19" s="100"/>
      <c r="E19" s="100"/>
      <c r="F19" s="100"/>
      <c r="G19" s="98"/>
      <c r="H19" s="98"/>
      <c r="I19" s="98"/>
      <c r="J19" s="98"/>
      <c r="K19" s="98"/>
      <c r="L19" s="98"/>
    </row>
    <row r="20" spans="2:12" ht="29.25" customHeight="1" x14ac:dyDescent="0.2">
      <c r="B20" s="100" t="s">
        <v>88</v>
      </c>
      <c r="C20" s="100"/>
      <c r="D20" s="100"/>
      <c r="E20" s="100"/>
      <c r="F20" s="100"/>
      <c r="G20" s="100"/>
      <c r="H20" s="100"/>
      <c r="I20" s="100"/>
      <c r="J20" s="100"/>
      <c r="K20" s="100"/>
      <c r="L20" s="100"/>
    </row>
    <row r="23" spans="2:12" s="10" customFormat="1" ht="13.9" customHeight="1" x14ac:dyDescent="0.2">
      <c r="B23" s="99" t="s">
        <v>12</v>
      </c>
      <c r="C23" s="99"/>
      <c r="D23" s="99"/>
      <c r="E23" s="99"/>
      <c r="F23" s="99"/>
      <c r="G23" s="99"/>
      <c r="H23" s="99"/>
      <c r="I23" s="99"/>
      <c r="J23" s="99"/>
      <c r="K23" s="99"/>
      <c r="L23" s="99"/>
    </row>
    <row r="24" spans="2:12" ht="6.6" customHeight="1" x14ac:dyDescent="0.2">
      <c r="B24" s="2"/>
      <c r="C24" s="2"/>
      <c r="D24" s="2"/>
      <c r="E24" s="2"/>
      <c r="F24" s="2"/>
      <c r="G24" s="2"/>
      <c r="H24" s="2"/>
      <c r="I24" s="2"/>
      <c r="J24" s="2"/>
      <c r="K24" s="2"/>
      <c r="L24" s="2"/>
    </row>
    <row r="25" spans="2:12" s="10" customFormat="1" ht="13.9" customHeight="1" x14ac:dyDescent="0.25">
      <c r="B25" s="15"/>
      <c r="C25" s="31"/>
      <c r="D25" s="71" t="s">
        <v>13</v>
      </c>
      <c r="E25" s="71"/>
      <c r="F25" s="71"/>
      <c r="G25" s="71"/>
      <c r="H25" s="71"/>
      <c r="I25" s="71"/>
      <c r="J25" s="71"/>
      <c r="K25" s="71"/>
      <c r="L25" s="71"/>
    </row>
    <row r="26" spans="2:12" ht="13.9" customHeight="1" x14ac:dyDescent="0.2">
      <c r="B26" s="3"/>
      <c r="C26" s="3"/>
      <c r="D26" s="70"/>
      <c r="E26" s="70"/>
      <c r="F26" s="70"/>
      <c r="G26" s="70"/>
      <c r="H26" s="70"/>
      <c r="I26" s="70"/>
      <c r="J26" s="70"/>
      <c r="K26" s="70"/>
      <c r="L26" s="70"/>
    </row>
    <row r="27" spans="2:12" ht="13.9" customHeight="1" x14ac:dyDescent="0.2">
      <c r="B27" s="15"/>
      <c r="C27" s="31"/>
      <c r="D27" s="71" t="s">
        <v>14</v>
      </c>
      <c r="E27" s="71"/>
      <c r="F27" s="71"/>
      <c r="G27" s="71"/>
      <c r="H27" s="71"/>
      <c r="I27" s="71"/>
      <c r="J27" s="71"/>
      <c r="K27" s="71"/>
      <c r="L27" s="71"/>
    </row>
    <row r="28" spans="2:12" x14ac:dyDescent="0.2">
      <c r="B28" s="2"/>
      <c r="C28" s="2"/>
      <c r="D28" s="2"/>
      <c r="E28" s="2"/>
      <c r="F28" s="2"/>
      <c r="G28" s="2"/>
      <c r="H28" s="2"/>
      <c r="I28" s="2"/>
      <c r="J28" s="2"/>
      <c r="K28" s="2"/>
      <c r="L28" s="2"/>
    </row>
    <row r="29" spans="2:12" ht="27" customHeight="1" x14ac:dyDescent="0.2">
      <c r="B29" s="104" t="s">
        <v>87</v>
      </c>
      <c r="C29" s="104"/>
      <c r="D29" s="104"/>
      <c r="E29" s="104"/>
      <c r="F29" s="104"/>
      <c r="G29" s="104"/>
      <c r="H29" s="104"/>
      <c r="I29" s="104"/>
      <c r="J29" s="104"/>
      <c r="K29" s="104"/>
      <c r="L29" s="104"/>
    </row>
    <row r="31" spans="2:12" x14ac:dyDescent="0.2">
      <c r="B31" s="105"/>
      <c r="C31" s="105"/>
      <c r="D31" s="105"/>
      <c r="E31" s="105"/>
      <c r="F31" s="105"/>
      <c r="G31" s="35"/>
      <c r="H31" s="35"/>
      <c r="I31" s="35"/>
      <c r="J31" s="35"/>
      <c r="K31" s="35"/>
      <c r="L31" s="35"/>
    </row>
    <row r="32" spans="2:12" ht="14.45" customHeight="1" x14ac:dyDescent="0.2">
      <c r="B32" s="95" t="s">
        <v>16</v>
      </c>
      <c r="C32" s="95"/>
      <c r="D32" s="95"/>
      <c r="E32" s="95"/>
      <c r="F32" s="102" t="s">
        <v>19</v>
      </c>
      <c r="G32" s="103"/>
      <c r="H32" s="103"/>
      <c r="I32" s="103"/>
      <c r="J32" s="103"/>
      <c r="K32" s="101" t="s">
        <v>18</v>
      </c>
      <c r="L32" s="101"/>
    </row>
    <row r="33" ht="6" customHeight="1" x14ac:dyDescent="0.2"/>
  </sheetData>
  <sheetProtection formatCells="0"/>
  <mergeCells count="37">
    <mergeCell ref="B13:F13"/>
    <mergeCell ref="B14:F14"/>
    <mergeCell ref="B15:F15"/>
    <mergeCell ref="B2:L2"/>
    <mergeCell ref="B5:L5"/>
    <mergeCell ref="B6:F6"/>
    <mergeCell ref="B7:F7"/>
    <mergeCell ref="G6:L6"/>
    <mergeCell ref="G7:L7"/>
    <mergeCell ref="G10:L10"/>
    <mergeCell ref="G11:L11"/>
    <mergeCell ref="G12:L12"/>
    <mergeCell ref="G13:L13"/>
    <mergeCell ref="B10:F10"/>
    <mergeCell ref="B11:F11"/>
    <mergeCell ref="B8:F8"/>
    <mergeCell ref="G8:L8"/>
    <mergeCell ref="B12:F12"/>
    <mergeCell ref="E4:L4"/>
    <mergeCell ref="B9:F9"/>
    <mergeCell ref="G9:L9"/>
    <mergeCell ref="B32:E32"/>
    <mergeCell ref="G14:L14"/>
    <mergeCell ref="G16:L16"/>
    <mergeCell ref="G18:L18"/>
    <mergeCell ref="G19:L19"/>
    <mergeCell ref="B23:L23"/>
    <mergeCell ref="B16:F16"/>
    <mergeCell ref="B17:F17"/>
    <mergeCell ref="B18:F18"/>
    <mergeCell ref="K32:L32"/>
    <mergeCell ref="F32:J32"/>
    <mergeCell ref="B29:L29"/>
    <mergeCell ref="B20:F20"/>
    <mergeCell ref="G20:L20"/>
    <mergeCell ref="B19:F19"/>
    <mergeCell ref="B31:F31"/>
  </mergeCells>
  <dataValidations disablePrompts="1" count="3">
    <dataValidation type="list" allowBlank="1" showInputMessage="1" showErrorMessage="1" sqref="C25">
      <formula1>_chbx</formula1>
    </dataValidation>
    <dataValidation type="list" allowBlank="1" showInputMessage="1" showErrorMessage="1" sqref="G16:L16">
      <formula1>_Datum</formula1>
    </dataValidation>
    <dataValidation type="list" allowBlank="1" showInputMessage="1" showErrorMessage="1" sqref="G6:L6 E4:L4">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&amp;L&amp;"Arial,Standard"&amp;8Version 2023&amp;C&amp;G&amp;R
&amp;"Arial,Standard"&amp;8&amp;P von &amp;N</oddFooter>
  </headerFooter>
  <legacyDrawingHF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Einstellungen!$C$9:$C$10</xm:f>
          </x14:formula1>
          <xm:sqref>B25 B27 H15 J15 L15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3"/>
  </sheetPr>
  <dimension ref="B1:I23"/>
  <sheetViews>
    <sheetView topLeftCell="A19" zoomScale="80" zoomScaleNormal="80" zoomScalePageLayoutView="75" workbookViewId="0">
      <selection activeCell="F46" sqref="F46"/>
    </sheetView>
  </sheetViews>
  <sheetFormatPr baseColWidth="10" defaultColWidth="8.85546875" defaultRowHeight="14.25" x14ac:dyDescent="0.25"/>
  <cols>
    <col min="1" max="1" width="1.140625" style="10" customWidth="1"/>
    <col min="2" max="2" width="8.7109375" style="10" customWidth="1"/>
    <col min="3" max="3" width="24.7109375" style="10" customWidth="1"/>
    <col min="4" max="5" width="32.7109375" style="10" customWidth="1"/>
    <col min="6" max="6" width="16.7109375" style="16" customWidth="1"/>
    <col min="7" max="7" width="40.7109375" style="10" customWidth="1"/>
    <col min="8" max="8" width="24.7109375" style="10" customWidth="1"/>
    <col min="9" max="9" width="16.7109375" style="10" customWidth="1"/>
    <col min="10" max="10" width="1.140625" style="10" customWidth="1"/>
    <col min="11" max="16384" width="8.85546875" style="10"/>
  </cols>
  <sheetData>
    <row r="1" spans="2:9" ht="6" customHeight="1" x14ac:dyDescent="0.25"/>
    <row r="2" spans="2:9" s="32" customFormat="1" ht="18" customHeight="1" x14ac:dyDescent="0.25">
      <c r="B2" s="127" t="str">
        <f>"Checkliste "&amp;_RLV&amp;""</f>
        <v>Checkliste Mindestanforderungen Ferkelerzeugung und Ferkelaufzucht</v>
      </c>
      <c r="C2" s="127"/>
      <c r="D2" s="127"/>
      <c r="E2" s="127"/>
      <c r="F2" s="127"/>
      <c r="G2" s="127"/>
      <c r="H2" s="127"/>
      <c r="I2" s="127"/>
    </row>
    <row r="3" spans="2:9" s="19" customFormat="1" ht="6" customHeight="1" x14ac:dyDescent="0.25">
      <c r="B3" s="17"/>
      <c r="C3" s="17"/>
      <c r="D3" s="17"/>
      <c r="E3" s="17"/>
      <c r="F3" s="18"/>
      <c r="G3" s="18"/>
      <c r="H3" s="18"/>
      <c r="I3" s="17"/>
    </row>
    <row r="4" spans="2:9" ht="27" customHeight="1" x14ac:dyDescent="0.25">
      <c r="B4" s="20" t="s">
        <v>20</v>
      </c>
      <c r="C4" s="118"/>
      <c r="D4" s="118"/>
      <c r="E4" s="118"/>
      <c r="F4" s="118"/>
      <c r="G4" s="118"/>
      <c r="H4" s="21"/>
      <c r="I4" s="54"/>
    </row>
    <row r="5" spans="2:9" ht="27" customHeight="1" x14ac:dyDescent="0.25">
      <c r="B5" s="117" t="s">
        <v>21</v>
      </c>
      <c r="C5" s="117"/>
      <c r="D5" s="117"/>
      <c r="E5" s="117"/>
      <c r="F5" s="117"/>
      <c r="G5" s="117"/>
      <c r="H5" s="117"/>
      <c r="I5" s="117"/>
    </row>
    <row r="6" spans="2:9" s="16" customFormat="1" ht="27" customHeight="1" x14ac:dyDescent="0.25">
      <c r="B6" s="5" t="s">
        <v>22</v>
      </c>
      <c r="C6" s="5" t="s">
        <v>66</v>
      </c>
      <c r="D6" s="122" t="s">
        <v>23</v>
      </c>
      <c r="E6" s="123"/>
      <c r="F6" s="4" t="s">
        <v>30</v>
      </c>
      <c r="G6" s="5" t="s">
        <v>25</v>
      </c>
      <c r="H6" s="5" t="s">
        <v>26</v>
      </c>
      <c r="I6" s="5" t="s">
        <v>149</v>
      </c>
    </row>
    <row r="7" spans="2:9" ht="56.1" customHeight="1" x14ac:dyDescent="0.25">
      <c r="B7" s="5">
        <v>1</v>
      </c>
      <c r="C7" s="1"/>
      <c r="D7" s="124"/>
      <c r="E7" s="125"/>
      <c r="F7" s="67"/>
      <c r="G7" s="1"/>
      <c r="H7" s="1"/>
      <c r="I7" s="1"/>
    </row>
    <row r="8" spans="2:9" ht="56.1" customHeight="1" x14ac:dyDescent="0.25">
      <c r="B8" s="5">
        <v>2</v>
      </c>
      <c r="C8" s="1"/>
      <c r="D8" s="124"/>
      <c r="E8" s="125"/>
      <c r="F8" s="68"/>
      <c r="G8" s="1"/>
      <c r="H8" s="1"/>
      <c r="I8" s="1"/>
    </row>
    <row r="9" spans="2:9" ht="56.1" customHeight="1" x14ac:dyDescent="0.25">
      <c r="B9" s="5">
        <v>3</v>
      </c>
      <c r="C9" s="1"/>
      <c r="D9" s="124"/>
      <c r="E9" s="125"/>
      <c r="F9" s="68"/>
      <c r="G9" s="1"/>
      <c r="H9" s="1"/>
      <c r="I9" s="1"/>
    </row>
    <row r="10" spans="2:9" ht="56.1" customHeight="1" x14ac:dyDescent="0.25">
      <c r="B10" s="5">
        <v>4</v>
      </c>
      <c r="C10" s="1"/>
      <c r="D10" s="124"/>
      <c r="E10" s="125"/>
      <c r="F10" s="68"/>
      <c r="G10" s="1"/>
      <c r="H10" s="1"/>
      <c r="I10" s="1"/>
    </row>
    <row r="11" spans="2:9" ht="56.1" customHeight="1" x14ac:dyDescent="0.25">
      <c r="B11" s="5">
        <v>5</v>
      </c>
      <c r="C11" s="1"/>
      <c r="D11" s="124"/>
      <c r="E11" s="125"/>
      <c r="F11" s="68"/>
      <c r="G11" s="1"/>
      <c r="H11" s="1"/>
      <c r="I11" s="1"/>
    </row>
    <row r="12" spans="2:9" ht="56.1" customHeight="1" x14ac:dyDescent="0.25">
      <c r="B12" s="5">
        <v>6</v>
      </c>
      <c r="C12" s="1"/>
      <c r="D12" s="124"/>
      <c r="E12" s="125"/>
      <c r="F12" s="68"/>
      <c r="G12" s="1"/>
      <c r="H12" s="1"/>
      <c r="I12" s="1"/>
    </row>
    <row r="13" spans="2:9" ht="56.1" customHeight="1" x14ac:dyDescent="0.25">
      <c r="B13" s="5">
        <v>7</v>
      </c>
      <c r="C13" s="1"/>
      <c r="D13" s="124"/>
      <c r="E13" s="125"/>
      <c r="F13" s="68"/>
      <c r="G13" s="1"/>
      <c r="H13" s="1"/>
      <c r="I13" s="1"/>
    </row>
    <row r="14" spans="2:9" ht="56.1" customHeight="1" x14ac:dyDescent="0.25">
      <c r="B14" s="5">
        <v>8</v>
      </c>
      <c r="C14" s="1"/>
      <c r="D14" s="124"/>
      <c r="E14" s="125"/>
      <c r="F14" s="68"/>
      <c r="G14" s="1"/>
      <c r="H14" s="1"/>
      <c r="I14" s="1"/>
    </row>
    <row r="15" spans="2:9" ht="56.1" customHeight="1" x14ac:dyDescent="0.25">
      <c r="B15" s="5">
        <v>9</v>
      </c>
      <c r="C15" s="1"/>
      <c r="D15" s="124"/>
      <c r="E15" s="125"/>
      <c r="F15" s="68"/>
      <c r="G15" s="1"/>
      <c r="H15" s="1"/>
      <c r="I15" s="1"/>
    </row>
    <row r="16" spans="2:9" ht="56.1" customHeight="1" x14ac:dyDescent="0.25">
      <c r="B16" s="5">
        <v>10</v>
      </c>
      <c r="C16" s="1"/>
      <c r="D16" s="124"/>
      <c r="E16" s="125"/>
      <c r="F16" s="68"/>
      <c r="G16" s="1"/>
      <c r="H16" s="1"/>
      <c r="I16" s="1"/>
    </row>
    <row r="17" spans="2:9" x14ac:dyDescent="0.25">
      <c r="B17" s="119" t="s">
        <v>150</v>
      </c>
      <c r="C17" s="119"/>
      <c r="D17" s="119"/>
      <c r="E17" s="119"/>
      <c r="F17" s="3"/>
      <c r="G17" s="20"/>
      <c r="H17" s="20"/>
      <c r="I17" s="20"/>
    </row>
    <row r="19" spans="2:9" ht="28.15" customHeight="1" x14ac:dyDescent="0.25">
      <c r="B19" s="120" t="s">
        <v>65</v>
      </c>
      <c r="C19" s="121"/>
      <c r="D19" s="121"/>
      <c r="E19" s="121"/>
      <c r="F19" s="121"/>
      <c r="G19" s="121"/>
      <c r="H19" s="121"/>
      <c r="I19" s="121"/>
    </row>
    <row r="22" spans="2:9" x14ac:dyDescent="0.25">
      <c r="B22" s="126"/>
      <c r="C22" s="126"/>
      <c r="D22" s="126"/>
      <c r="E22" s="22"/>
      <c r="F22" s="23"/>
      <c r="G22" s="22"/>
      <c r="H22" s="22"/>
      <c r="I22" s="22"/>
    </row>
    <row r="23" spans="2:9" x14ac:dyDescent="0.25">
      <c r="B23" s="116" t="s">
        <v>16</v>
      </c>
      <c r="C23" s="116"/>
      <c r="E23" s="101" t="s">
        <v>17</v>
      </c>
      <c r="F23" s="101"/>
      <c r="G23" s="101"/>
      <c r="H23" s="101" t="s">
        <v>18</v>
      </c>
      <c r="I23" s="101"/>
    </row>
  </sheetData>
  <sheetProtection formatCells="0"/>
  <mergeCells count="20">
    <mergeCell ref="B2:I2"/>
    <mergeCell ref="D8:E8"/>
    <mergeCell ref="D9:E9"/>
    <mergeCell ref="D10:E10"/>
    <mergeCell ref="D11:E11"/>
    <mergeCell ref="B23:C23"/>
    <mergeCell ref="E23:G23"/>
    <mergeCell ref="B5:I5"/>
    <mergeCell ref="C4:G4"/>
    <mergeCell ref="B17:E17"/>
    <mergeCell ref="B19:I19"/>
    <mergeCell ref="D6:E6"/>
    <mergeCell ref="D7:E7"/>
    <mergeCell ref="D12:E12"/>
    <mergeCell ref="H23:I23"/>
    <mergeCell ref="D13:E13"/>
    <mergeCell ref="D14:E14"/>
    <mergeCell ref="D15:E15"/>
    <mergeCell ref="D16:E16"/>
    <mergeCell ref="B22:D22"/>
  </mergeCells>
  <conditionalFormatting sqref="F7:F16">
    <cfRule type="containsText" dxfId="175" priority="1" operator="containsText" text="sAbw">
      <formula>NOT(ISERROR(SEARCH("sAbw",F7)))</formula>
    </cfRule>
    <cfRule type="containsText" dxfId="174" priority="2" operator="containsText" text="lAbw">
      <formula>NOT(ISERROR(SEARCH("lAbw",F7)))</formula>
    </cfRule>
    <cfRule type="containsText" dxfId="173" priority="3" operator="containsText" text="K.O.">
      <formula>NOT(ISERROR(SEARCH("K.O.",F7)))</formula>
    </cfRule>
  </conditionalFormatting>
  <dataValidations disablePrompts="1" count="2">
    <dataValidation type="list" allowBlank="1" showInputMessage="1" showErrorMessage="1" sqref="I4">
      <formula1>_Datum</formula1>
    </dataValidation>
    <dataValidation type="list" allowBlank="1" showInputMessage="1" showErrorMessage="1" sqref="C4:G4">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&amp;L&amp;"Arial,Standard"&amp;8Version 2023&amp;C&amp;G&amp;R
&amp;"Arial,Standard"&amp;8&amp;P von &amp;N</oddFooter>
  </headerFooter>
  <legacyDrawingHF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Einstellungen!$C$12:$C$14</xm:f>
          </x14:formula1>
          <xm:sqref>F7:F16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3"/>
  </sheetPr>
  <dimension ref="B1:M113"/>
  <sheetViews>
    <sheetView tabSelected="1" zoomScale="80" zoomScaleNormal="80" zoomScalePageLayoutView="75" workbookViewId="0">
      <selection activeCell="B2" sqref="B2:M2"/>
    </sheetView>
  </sheetViews>
  <sheetFormatPr baseColWidth="10" defaultColWidth="8.85546875" defaultRowHeight="12.75" x14ac:dyDescent="0.2"/>
  <cols>
    <col min="1" max="1" width="1.140625" style="42" customWidth="1"/>
    <col min="2" max="2" width="8.7109375" style="160" customWidth="1"/>
    <col min="3" max="4" width="18.28515625" style="161" hidden="1" customWidth="1"/>
    <col min="5" max="5" width="12.7109375" style="162" customWidth="1"/>
    <col min="6" max="7" width="40.7109375" style="42" customWidth="1"/>
    <col min="8" max="10" width="9.7109375" style="42" customWidth="1"/>
    <col min="11" max="11" width="10.28515625" style="42" customWidth="1"/>
    <col min="12" max="12" width="10.7109375" style="42" customWidth="1"/>
    <col min="13" max="13" width="52.7109375" style="42" customWidth="1"/>
    <col min="14" max="14" width="1.140625" style="42" customWidth="1"/>
    <col min="15" max="16384" width="8.85546875" style="42"/>
  </cols>
  <sheetData>
    <row r="1" spans="2:13" s="148" customFormat="1" ht="6" customHeight="1" x14ac:dyDescent="0.25">
      <c r="B1" s="146"/>
      <c r="C1" s="147"/>
      <c r="D1" s="147"/>
      <c r="G1" s="147"/>
    </row>
    <row r="2" spans="2:13" s="150" customFormat="1" ht="18" customHeight="1" x14ac:dyDescent="0.25">
      <c r="B2" s="149" t="str">
        <f>"Checkliste "&amp;_RLV&amp;""</f>
        <v>Checkliste Mindestanforderungen Ferkelerzeugung und Ferkelaufzucht</v>
      </c>
      <c r="C2" s="149"/>
      <c r="D2" s="149"/>
      <c r="E2" s="149"/>
      <c r="F2" s="149"/>
      <c r="G2" s="149"/>
      <c r="H2" s="149"/>
      <c r="I2" s="149"/>
      <c r="J2" s="149"/>
      <c r="K2" s="149"/>
      <c r="L2" s="149"/>
      <c r="M2" s="149"/>
    </row>
    <row r="3" spans="2:13" s="153" customFormat="1" ht="26.1" customHeight="1" x14ac:dyDescent="0.25">
      <c r="B3" s="151" t="s">
        <v>151</v>
      </c>
      <c r="C3" s="152"/>
      <c r="D3" s="152"/>
      <c r="E3" s="152"/>
      <c r="F3" s="152"/>
      <c r="G3" s="152"/>
      <c r="H3" s="152"/>
      <c r="I3" s="152"/>
      <c r="J3" s="152"/>
      <c r="K3" s="152"/>
      <c r="L3" s="152"/>
      <c r="M3" s="152"/>
    </row>
    <row r="4" spans="2:13" s="148" customFormat="1" ht="27" customHeight="1" x14ac:dyDescent="0.25">
      <c r="B4" s="93" t="s">
        <v>20</v>
      </c>
      <c r="C4" s="132"/>
      <c r="D4" s="132"/>
      <c r="E4" s="132"/>
      <c r="F4" s="132"/>
      <c r="G4" s="132"/>
      <c r="H4" s="132"/>
      <c r="I4" s="132"/>
      <c r="J4" s="132"/>
      <c r="K4" s="132"/>
      <c r="M4" s="65"/>
    </row>
    <row r="5" spans="2:13" ht="27" customHeight="1" x14ac:dyDescent="0.2">
      <c r="B5" s="154" t="s">
        <v>31</v>
      </c>
      <c r="C5" s="154"/>
      <c r="D5" s="154"/>
      <c r="E5" s="154"/>
      <c r="F5" s="154"/>
      <c r="G5" s="154"/>
      <c r="H5" s="154"/>
      <c r="I5" s="154"/>
      <c r="J5" s="154"/>
      <c r="K5" s="154"/>
      <c r="L5" s="154"/>
      <c r="M5" s="154"/>
    </row>
    <row r="6" spans="2:13" s="155" customFormat="1" ht="26.45" customHeight="1" x14ac:dyDescent="0.25">
      <c r="B6" s="133" t="s">
        <v>32</v>
      </c>
      <c r="C6" s="135" t="s">
        <v>48</v>
      </c>
      <c r="D6" s="135" t="s">
        <v>49</v>
      </c>
      <c r="E6" s="137" t="s">
        <v>33</v>
      </c>
      <c r="F6" s="135" t="s">
        <v>34</v>
      </c>
      <c r="G6" s="139" t="s">
        <v>35</v>
      </c>
      <c r="H6" s="141" t="s">
        <v>24</v>
      </c>
      <c r="I6" s="142"/>
      <c r="J6" s="142"/>
      <c r="K6" s="142"/>
      <c r="L6" s="143"/>
      <c r="M6" s="135" t="s">
        <v>86</v>
      </c>
    </row>
    <row r="7" spans="2:13" x14ac:dyDescent="0.2">
      <c r="B7" s="134"/>
      <c r="C7" s="136"/>
      <c r="D7" s="136"/>
      <c r="E7" s="138"/>
      <c r="F7" s="136"/>
      <c r="G7" s="140"/>
      <c r="H7" s="94" t="s">
        <v>41</v>
      </c>
      <c r="I7" s="94" t="s">
        <v>27</v>
      </c>
      <c r="J7" s="94" t="s">
        <v>28</v>
      </c>
      <c r="K7" s="94" t="s">
        <v>29</v>
      </c>
      <c r="L7" s="94" t="s">
        <v>36</v>
      </c>
      <c r="M7" s="136"/>
    </row>
    <row r="8" spans="2:13" s="159" customFormat="1" x14ac:dyDescent="0.2">
      <c r="B8" s="156" t="s">
        <v>68</v>
      </c>
      <c r="C8" s="157"/>
      <c r="D8" s="157"/>
      <c r="E8" s="157"/>
      <c r="F8" s="157"/>
      <c r="G8" s="157"/>
      <c r="H8" s="157"/>
      <c r="I8" s="157"/>
      <c r="J8" s="157"/>
      <c r="K8" s="157"/>
      <c r="L8" s="157"/>
      <c r="M8" s="158"/>
    </row>
    <row r="9" spans="2:13" ht="25.5" hidden="1" x14ac:dyDescent="0.2">
      <c r="B9" s="39" t="s">
        <v>32</v>
      </c>
      <c r="C9" s="40" t="s">
        <v>48</v>
      </c>
      <c r="D9" s="40" t="s">
        <v>49</v>
      </c>
      <c r="E9" s="43" t="s">
        <v>33</v>
      </c>
      <c r="F9" s="44" t="s">
        <v>34</v>
      </c>
      <c r="G9" s="27" t="s">
        <v>35</v>
      </c>
      <c r="H9" s="28" t="s">
        <v>24</v>
      </c>
      <c r="I9" s="28" t="s">
        <v>43</v>
      </c>
      <c r="J9" s="28" t="s">
        <v>44</v>
      </c>
      <c r="K9" s="28" t="s">
        <v>45</v>
      </c>
      <c r="L9" s="28" t="s">
        <v>46</v>
      </c>
      <c r="M9" s="29" t="s">
        <v>37</v>
      </c>
    </row>
    <row r="10" spans="2:13" s="56" customFormat="1" ht="38.25" x14ac:dyDescent="0.2">
      <c r="B10" s="163" t="str">
        <f>CONCATENATE("1.",Prüfkriterien_1[[#This Row],[Hilfsspalte_Num]])</f>
        <v>1.1</v>
      </c>
      <c r="C10" s="164">
        <f>ROW()-ROW(Prüfkriterien_1[[#Headers],[Hilfsspalte_Kom]])</f>
        <v>1</v>
      </c>
      <c r="D10" s="165">
        <f>(Prüfkriterien_1[Hilfsspalte_Num]+10)/10</f>
        <v>1.1000000000000001</v>
      </c>
      <c r="E10" s="36" t="s">
        <v>152</v>
      </c>
      <c r="F10" s="37" t="s">
        <v>143</v>
      </c>
      <c r="G10" s="38" t="s">
        <v>144</v>
      </c>
      <c r="H10" s="33" t="s">
        <v>67</v>
      </c>
      <c r="I10" s="33" t="s">
        <v>40</v>
      </c>
      <c r="J10" s="33" t="s">
        <v>40</v>
      </c>
      <c r="K10" s="33"/>
      <c r="L10" s="33" t="s">
        <v>40</v>
      </c>
      <c r="M10" s="27"/>
    </row>
    <row r="11" spans="2:13" s="56" customFormat="1" ht="63.75" x14ac:dyDescent="0.2">
      <c r="B11" s="166" t="str">
        <f>CONCATENATE("1.",Prüfkriterien_1[[#This Row],[Hilfsspalte_Num]])</f>
        <v>1.2</v>
      </c>
      <c r="C11" s="30">
        <f>ROW()-ROW(Prüfkriterien_1[[#Headers],[Hilfsspalte_Kom]])</f>
        <v>2</v>
      </c>
      <c r="D11" s="167">
        <f>(Prüfkriterien_1[Hilfsspalte_Num]+10)/10</f>
        <v>1.2</v>
      </c>
      <c r="E11" s="36" t="s">
        <v>153</v>
      </c>
      <c r="F11" s="37" t="s">
        <v>154</v>
      </c>
      <c r="G11" s="37" t="s">
        <v>155</v>
      </c>
      <c r="H11" s="28"/>
      <c r="I11" s="33" t="s">
        <v>40</v>
      </c>
      <c r="J11" s="33" t="s">
        <v>40</v>
      </c>
      <c r="K11" s="33"/>
      <c r="L11" s="33" t="s">
        <v>40</v>
      </c>
      <c r="M11" s="29"/>
    </row>
    <row r="12" spans="2:13" s="56" customFormat="1" ht="34.9" customHeight="1" x14ac:dyDescent="0.2">
      <c r="B12" s="163" t="str">
        <f>CONCATENATE("1.",Prüfkriterien_1[[#This Row],[Hilfsspalte_Num]])</f>
        <v>1.3</v>
      </c>
      <c r="C12" s="164">
        <f>ROW()-ROW(Prüfkriterien_1[[#Headers],[Hilfsspalte_Kom]])</f>
        <v>3</v>
      </c>
      <c r="D12" s="165">
        <f>(Prüfkriterien_1[Hilfsspalte_Num]+10)/10</f>
        <v>1.3</v>
      </c>
      <c r="E12" s="36"/>
      <c r="F12" s="37" t="s">
        <v>156</v>
      </c>
      <c r="G12" s="38" t="s">
        <v>157</v>
      </c>
      <c r="H12" s="33"/>
      <c r="I12" s="33"/>
      <c r="J12" s="33"/>
      <c r="K12" s="33"/>
      <c r="L12" s="33"/>
      <c r="M12" s="27"/>
    </row>
    <row r="13" spans="2:13" s="56" customFormat="1" ht="38.25" x14ac:dyDescent="0.2">
      <c r="B13" s="168" t="str">
        <f>CONCATENATE("1.",Prüfkriterien_1[[#This Row],[Hilfsspalte_Num]])</f>
        <v>1.4</v>
      </c>
      <c r="C13" s="169">
        <f>ROW()-ROW(Prüfkriterien_1[[#Headers],[Hilfsspalte_Kom]])</f>
        <v>4</v>
      </c>
      <c r="D13" s="170">
        <f>(Prüfkriterien_1[Hilfsspalte_Num]+10)/10</f>
        <v>1.4</v>
      </c>
      <c r="E13" s="36" t="s">
        <v>158</v>
      </c>
      <c r="F13" s="37" t="s">
        <v>38</v>
      </c>
      <c r="G13" s="38" t="s">
        <v>39</v>
      </c>
      <c r="H13" s="57"/>
      <c r="I13" s="58"/>
      <c r="J13" s="58"/>
      <c r="K13" s="58"/>
      <c r="L13" s="58"/>
      <c r="M13" s="59"/>
    </row>
    <row r="14" spans="2:13" s="56" customFormat="1" ht="71.25" customHeight="1" x14ac:dyDescent="0.2">
      <c r="B14" s="166" t="str">
        <f>CONCATENATE("1.",Prüfkriterien_1[[#This Row],[Hilfsspalte_Num]])</f>
        <v>1.5</v>
      </c>
      <c r="C14" s="30">
        <f>ROW()-ROW(Prüfkriterien_1[[#Headers],[Hilfsspalte_Kom]])</f>
        <v>5</v>
      </c>
      <c r="D14" s="167">
        <f>(Prüfkriterien_1[Hilfsspalte_Num]+10)/10</f>
        <v>1.5</v>
      </c>
      <c r="E14" s="36" t="s">
        <v>92</v>
      </c>
      <c r="F14" s="37" t="s">
        <v>89</v>
      </c>
      <c r="G14" s="38" t="s">
        <v>140</v>
      </c>
      <c r="H14" s="28"/>
      <c r="I14" s="33" t="s">
        <v>40</v>
      </c>
      <c r="J14" s="33" t="s">
        <v>40</v>
      </c>
      <c r="K14" s="33"/>
      <c r="L14" s="33"/>
      <c r="M14" s="29"/>
    </row>
    <row r="15" spans="2:13" s="56" customFormat="1" ht="108" customHeight="1" x14ac:dyDescent="0.2">
      <c r="B15" s="166" t="str">
        <f>CONCATENATE("1.",Prüfkriterien_1[[#This Row],[Hilfsspalte_Num]])</f>
        <v>1.6</v>
      </c>
      <c r="C15" s="30">
        <f>ROW()-ROW(Prüfkriterien_1[[#Headers],[Hilfsspalte_Kom]])</f>
        <v>6</v>
      </c>
      <c r="D15" s="167">
        <f>(Prüfkriterien_1[Hilfsspalte_Num]+10)/10</f>
        <v>1.6</v>
      </c>
      <c r="E15" s="36" t="s">
        <v>92</v>
      </c>
      <c r="F15" s="37" t="s">
        <v>90</v>
      </c>
      <c r="G15" s="171" t="s">
        <v>159</v>
      </c>
      <c r="H15" s="28"/>
      <c r="I15" s="33"/>
      <c r="J15" s="33"/>
      <c r="K15" s="33"/>
      <c r="L15" s="33"/>
      <c r="M15" s="29"/>
    </row>
    <row r="16" spans="2:13" s="56" customFormat="1" ht="81" customHeight="1" x14ac:dyDescent="0.2">
      <c r="B16" s="172" t="str">
        <f>CONCATENATE("1.",Prüfkriterien_1[[#This Row],[Hilfsspalte_Num]])</f>
        <v>1.7</v>
      </c>
      <c r="C16" s="173">
        <f>ROW()-ROW(Prüfkriterien_1[[#Headers],[Hilfsspalte_Kom]])</f>
        <v>7</v>
      </c>
      <c r="D16" s="174">
        <f>(Prüfkriterien_1[Hilfsspalte_Num]+10)/10</f>
        <v>1.7</v>
      </c>
      <c r="E16" s="175" t="s">
        <v>94</v>
      </c>
      <c r="F16" s="176" t="s">
        <v>93</v>
      </c>
      <c r="G16" s="177" t="s">
        <v>91</v>
      </c>
      <c r="H16" s="76"/>
      <c r="I16" s="77"/>
      <c r="J16" s="77"/>
      <c r="K16" s="77"/>
      <c r="L16" s="77"/>
      <c r="M16" s="78"/>
    </row>
    <row r="17" spans="2:13" s="56" customFormat="1" ht="71.25" customHeight="1" x14ac:dyDescent="0.2">
      <c r="B17" s="178" t="str">
        <f>CONCATENATE("1.",Prüfkriterien_1[[#This Row],[Hilfsspalte_Num]])</f>
        <v>1.8</v>
      </c>
      <c r="C17" s="179">
        <f>ROW()-ROW(Prüfkriterien_1[[#Headers],[Hilfsspalte_Kom]])</f>
        <v>8</v>
      </c>
      <c r="D17" s="180">
        <f>(Prüfkriterien_1[Hilfsspalte_Num]+10)/10</f>
        <v>1.8</v>
      </c>
      <c r="E17" s="181" t="s">
        <v>95</v>
      </c>
      <c r="F17" s="182" t="s">
        <v>135</v>
      </c>
      <c r="G17" s="183" t="s">
        <v>136</v>
      </c>
      <c r="H17" s="80"/>
      <c r="I17" s="80"/>
      <c r="J17" s="80"/>
      <c r="K17" s="80"/>
      <c r="L17" s="80"/>
      <c r="M17" s="79"/>
    </row>
    <row r="18" spans="2:13" x14ac:dyDescent="0.2">
      <c r="B18" s="131" t="s">
        <v>160</v>
      </c>
      <c r="C18" s="131"/>
      <c r="D18" s="131"/>
      <c r="E18" s="131"/>
      <c r="F18" s="131"/>
      <c r="G18" s="131"/>
      <c r="H18" s="131"/>
      <c r="I18" s="131"/>
      <c r="J18" s="131"/>
      <c r="K18" s="131"/>
      <c r="L18" s="131"/>
      <c r="M18" s="131"/>
    </row>
    <row r="19" spans="2:13" s="45" customFormat="1" hidden="1" x14ac:dyDescent="0.2">
      <c r="B19" s="39" t="s">
        <v>43</v>
      </c>
      <c r="C19" s="40" t="s">
        <v>44</v>
      </c>
      <c r="D19" s="40" t="s">
        <v>45</v>
      </c>
      <c r="E19" s="26" t="s">
        <v>46</v>
      </c>
      <c r="F19" s="27" t="s">
        <v>47</v>
      </c>
      <c r="G19" s="27" t="s">
        <v>50</v>
      </c>
      <c r="H19" s="28" t="s">
        <v>51</v>
      </c>
      <c r="I19" s="28" t="s">
        <v>52</v>
      </c>
      <c r="J19" s="28" t="s">
        <v>53</v>
      </c>
      <c r="K19" s="28" t="s">
        <v>54</v>
      </c>
      <c r="L19" s="28" t="s">
        <v>55</v>
      </c>
      <c r="M19" s="29" t="s">
        <v>56</v>
      </c>
    </row>
    <row r="20" spans="2:13" s="45" customFormat="1" ht="380.25" customHeight="1" x14ac:dyDescent="0.2">
      <c r="B20" s="25" t="str">
        <f>CONCATENATE("2.",Prüfkriterien_2[[#This Row],[Spalte2]])</f>
        <v>2.1</v>
      </c>
      <c r="C20" s="30">
        <f>ROW()-ROW(Prüfkriterien_2[[#Headers],[Spalte3]])</f>
        <v>1</v>
      </c>
      <c r="D20" s="167">
        <f>(Prüfkriterien_2[[#This Row],[Spalte2]]+20)/10</f>
        <v>2.1</v>
      </c>
      <c r="E20" s="184" t="s">
        <v>96</v>
      </c>
      <c r="F20" s="38" t="s">
        <v>161</v>
      </c>
      <c r="G20" s="38" t="s">
        <v>179</v>
      </c>
      <c r="H20" s="28"/>
      <c r="I20" s="28" t="s">
        <v>67</v>
      </c>
      <c r="J20" s="28"/>
      <c r="K20" s="28"/>
      <c r="L20" s="28"/>
      <c r="M20" s="29"/>
    </row>
    <row r="21" spans="2:13" s="45" customFormat="1" ht="63.75" x14ac:dyDescent="0.2">
      <c r="B21" s="197" t="str">
        <f>CONCATENATE("2.",Prüfkriterien_2[[#This Row],[Spalte2]])</f>
        <v>2.2</v>
      </c>
      <c r="C21" s="30">
        <f>ROW()-ROW(Prüfkriterien_2[[#Headers],[Spalte3]])</f>
        <v>2</v>
      </c>
      <c r="D21" s="167">
        <f>(Prüfkriterien_2[[#This Row],[Spalte2]]+20)/10</f>
        <v>2.2000000000000002</v>
      </c>
      <c r="E21" s="184" t="s">
        <v>96</v>
      </c>
      <c r="F21" s="38" t="s">
        <v>162</v>
      </c>
      <c r="G21" s="198"/>
      <c r="H21" s="74"/>
      <c r="I21" s="74"/>
      <c r="J21" s="74"/>
      <c r="K21" s="74"/>
      <c r="L21" s="74"/>
      <c r="M21" s="75"/>
    </row>
    <row r="22" spans="2:13" s="45" customFormat="1" ht="34.9" customHeight="1" x14ac:dyDescent="0.2">
      <c r="B22" s="188" t="str">
        <f>CONCATENATE("2.",Prüfkriterien_2[[#This Row],[Spalte2]])</f>
        <v>2.3</v>
      </c>
      <c r="C22" s="199">
        <f>ROW()-ROW(Prüfkriterien_2[[#Headers],[Spalte3]])</f>
        <v>3</v>
      </c>
      <c r="D22" s="200">
        <f>(Prüfkriterien_2[[#This Row],[Spalte2]]+20)/10</f>
        <v>2.2999999999999998</v>
      </c>
      <c r="E22" s="190" t="s">
        <v>97</v>
      </c>
      <c r="F22" s="191" t="s">
        <v>137</v>
      </c>
      <c r="G22" s="201"/>
      <c r="H22" s="81"/>
      <c r="I22" s="81"/>
      <c r="J22" s="81"/>
      <c r="K22" s="81"/>
      <c r="L22" s="81"/>
      <c r="M22" s="82"/>
    </row>
    <row r="23" spans="2:13" s="45" customFormat="1" ht="114.75" x14ac:dyDescent="0.2">
      <c r="B23" s="202" t="str">
        <f>CONCATENATE("2.",Prüfkriterien_2[[#This Row],[Spalte2]])</f>
        <v>2.4</v>
      </c>
      <c r="C23" s="203">
        <f>ROW()-ROW(Prüfkriterien_2[[#Headers],[Spalte3]])</f>
        <v>4</v>
      </c>
      <c r="D23" s="204">
        <f>(Prüfkriterien_2[[#This Row],[Spalte2]]+20)/10</f>
        <v>2.4</v>
      </c>
      <c r="E23" s="205" t="s">
        <v>99</v>
      </c>
      <c r="F23" s="183" t="s">
        <v>106</v>
      </c>
      <c r="G23" s="183" t="s">
        <v>163</v>
      </c>
      <c r="H23" s="87"/>
      <c r="I23" s="87"/>
      <c r="J23" s="87"/>
      <c r="K23" s="87"/>
      <c r="L23" s="87"/>
      <c r="M23" s="88"/>
    </row>
    <row r="24" spans="2:13" s="45" customFormat="1" ht="51" x14ac:dyDescent="0.2">
      <c r="B24" s="188" t="str">
        <f>CONCATENATE("2.",Prüfkriterien_2[[#This Row],[Spalte2]])</f>
        <v>2.5</v>
      </c>
      <c r="C24" s="199">
        <f>ROW()-ROW(Prüfkriterien_2[[#Headers],[Spalte3]])</f>
        <v>5</v>
      </c>
      <c r="D24" s="200">
        <f>(Prüfkriterien_2[[#This Row],[Spalte2]]+20)/10</f>
        <v>2.5</v>
      </c>
      <c r="E24" s="190" t="s">
        <v>98</v>
      </c>
      <c r="F24" s="191" t="s">
        <v>101</v>
      </c>
      <c r="G24" s="191" t="s">
        <v>145</v>
      </c>
      <c r="H24" s="81"/>
      <c r="I24" s="81"/>
      <c r="J24" s="81"/>
      <c r="K24" s="81"/>
      <c r="L24" s="81"/>
      <c r="M24" s="82"/>
    </row>
    <row r="25" spans="2:13" s="45" customFormat="1" ht="63.75" x14ac:dyDescent="0.2">
      <c r="B25" s="206" t="str">
        <f>CONCATENATE("2.",Prüfkriterien_2[[#This Row],[Spalte2]])</f>
        <v>2.6</v>
      </c>
      <c r="C25" s="203">
        <f>ROW()-ROW(Prüfkriterien_2[[#Headers],[Spalte3]])</f>
        <v>6</v>
      </c>
      <c r="D25" s="204">
        <f>(Prüfkriterien_2[[#This Row],[Spalte2]]+20)/10</f>
        <v>2.6</v>
      </c>
      <c r="E25" s="205" t="s">
        <v>98</v>
      </c>
      <c r="F25" s="183" t="s">
        <v>102</v>
      </c>
      <c r="G25" s="183"/>
      <c r="H25" s="83"/>
      <c r="I25" s="83"/>
      <c r="J25" s="83"/>
      <c r="K25" s="83"/>
      <c r="L25" s="83"/>
      <c r="M25" s="84"/>
    </row>
    <row r="26" spans="2:13" s="45" customFormat="1" ht="38.25" x14ac:dyDescent="0.2">
      <c r="B26" s="25" t="str">
        <f>CONCATENATE("2.",Prüfkriterien_2[[#This Row],[Spalte2]])</f>
        <v>2.7</v>
      </c>
      <c r="C26" s="30">
        <f>ROW()-ROW(Prüfkriterien_2[[#Headers],[Spalte3]])</f>
        <v>7</v>
      </c>
      <c r="D26" s="167">
        <f>(Prüfkriterien_2[[#This Row],[Spalte2]]+20)/10</f>
        <v>2.7</v>
      </c>
      <c r="E26" s="184" t="s">
        <v>98</v>
      </c>
      <c r="F26" s="38" t="s">
        <v>103</v>
      </c>
      <c r="G26" s="38" t="s">
        <v>164</v>
      </c>
      <c r="H26" s="28"/>
      <c r="I26" s="28"/>
      <c r="J26" s="28"/>
      <c r="K26" s="28"/>
      <c r="L26" s="28"/>
      <c r="M26" s="29"/>
    </row>
    <row r="27" spans="2:13" s="45" customFormat="1" ht="121.5" customHeight="1" x14ac:dyDescent="0.2">
      <c r="B27" s="25" t="str">
        <f>CONCATENATE("2.",Prüfkriterien_2[[#This Row],[Spalte2]])</f>
        <v>2.8</v>
      </c>
      <c r="C27" s="30">
        <f>ROW()-ROW(Prüfkriterien_2[[#Headers],[Spalte3]])</f>
        <v>8</v>
      </c>
      <c r="D27" s="167">
        <f>(Prüfkriterien_2[[#This Row],[Spalte2]]+20)/10</f>
        <v>2.8</v>
      </c>
      <c r="E27" s="184" t="s">
        <v>100</v>
      </c>
      <c r="F27" s="38" t="s">
        <v>141</v>
      </c>
      <c r="G27" s="38"/>
      <c r="H27" s="28"/>
      <c r="I27" s="28"/>
      <c r="J27" s="28"/>
      <c r="K27" s="28"/>
      <c r="L27" s="28"/>
      <c r="M27" s="29"/>
    </row>
    <row r="28" spans="2:13" s="45" customFormat="1" ht="38.25" x14ac:dyDescent="0.2">
      <c r="B28" s="25" t="str">
        <f>CONCATENATE("2.",Prüfkriterien_2[[#This Row],[Spalte2]])</f>
        <v>2.9</v>
      </c>
      <c r="C28" s="30">
        <f>ROW()-ROW(Prüfkriterien_2[[#Headers],[Spalte3]])</f>
        <v>9</v>
      </c>
      <c r="D28" s="167">
        <f>(Prüfkriterien_2[[#This Row],[Spalte2]]+20)/10</f>
        <v>2.9</v>
      </c>
      <c r="E28" s="184" t="s">
        <v>100</v>
      </c>
      <c r="F28" s="38" t="s">
        <v>104</v>
      </c>
      <c r="G28" s="38"/>
      <c r="H28" s="28"/>
      <c r="I28" s="28"/>
      <c r="J28" s="28"/>
      <c r="K28" s="28"/>
      <c r="L28" s="28"/>
      <c r="M28" s="29"/>
    </row>
    <row r="29" spans="2:13" s="45" customFormat="1" ht="96.75" customHeight="1" x14ac:dyDescent="0.2">
      <c r="B29" s="25" t="str">
        <f>CONCATENATE("2.",Prüfkriterien_2[[#This Row],[Spalte2]])</f>
        <v>2.10</v>
      </c>
      <c r="C29" s="30">
        <f>ROW()-ROW(Prüfkriterien_2[[#Headers],[Spalte3]])</f>
        <v>10</v>
      </c>
      <c r="D29" s="167">
        <f>(Prüfkriterien_2[[#This Row],[Spalte2]]+20)/10</f>
        <v>3</v>
      </c>
      <c r="E29" s="184" t="s">
        <v>100</v>
      </c>
      <c r="F29" s="38" t="s">
        <v>130</v>
      </c>
      <c r="G29" s="38"/>
      <c r="H29" s="28"/>
      <c r="I29" s="28"/>
      <c r="J29" s="28"/>
      <c r="K29" s="28"/>
      <c r="L29" s="28"/>
      <c r="M29" s="29"/>
    </row>
    <row r="30" spans="2:13" s="45" customFormat="1" ht="38.25" x14ac:dyDescent="0.2">
      <c r="B30" s="25" t="str">
        <f>CONCATENATE("2.",Prüfkriterien_2[[#This Row],[Spalte2]])</f>
        <v>2.11</v>
      </c>
      <c r="C30" s="30">
        <f>ROW()-ROW(Prüfkriterien_2[[#Headers],[Spalte3]])</f>
        <v>11</v>
      </c>
      <c r="D30" s="167">
        <f>(Prüfkriterien_2[[#This Row],[Spalte2]]+20)/10</f>
        <v>3.1</v>
      </c>
      <c r="E30" s="184" t="s">
        <v>105</v>
      </c>
      <c r="F30" s="38" t="s">
        <v>131</v>
      </c>
      <c r="G30" s="38" t="s">
        <v>165</v>
      </c>
      <c r="H30" s="28"/>
      <c r="I30" s="28"/>
      <c r="J30" s="28"/>
      <c r="K30" s="28"/>
      <c r="L30" s="28"/>
      <c r="M30" s="29"/>
    </row>
    <row r="31" spans="2:13" s="45" customFormat="1" ht="55.5" customHeight="1" x14ac:dyDescent="0.2">
      <c r="B31" s="207" t="str">
        <f>CONCATENATE("2.",Prüfkriterien_2[[#This Row],[Spalte2]])</f>
        <v>2.12</v>
      </c>
      <c r="C31" s="199">
        <f>ROW()-ROW(Prüfkriterien_2[[#Headers],[Spalte3]])</f>
        <v>12</v>
      </c>
      <c r="D31" s="200">
        <f>(Prüfkriterien_2[[#This Row],[Spalte2]]+20)/10</f>
        <v>3.2</v>
      </c>
      <c r="E31" s="190" t="s">
        <v>105</v>
      </c>
      <c r="F31" s="191" t="s">
        <v>132</v>
      </c>
      <c r="G31" s="191" t="s">
        <v>134</v>
      </c>
      <c r="H31" s="85"/>
      <c r="I31" s="85"/>
      <c r="J31" s="85"/>
      <c r="K31" s="85"/>
      <c r="L31" s="85"/>
      <c r="M31" s="86"/>
    </row>
    <row r="32" spans="2:13" s="45" customFormat="1" ht="137.25" customHeight="1" x14ac:dyDescent="0.2">
      <c r="B32" s="206" t="str">
        <f>CONCATENATE("2.",Prüfkriterien_2[[#This Row],[Spalte2]])</f>
        <v>2.13</v>
      </c>
      <c r="C32" s="203">
        <f>ROW()-ROW(Prüfkriterien_2[[#Headers],[Spalte3]])</f>
        <v>13</v>
      </c>
      <c r="D32" s="204">
        <f>(Prüfkriterien_2[[#This Row],[Spalte2]]+20)/10</f>
        <v>3.3</v>
      </c>
      <c r="E32" s="205" t="s">
        <v>107</v>
      </c>
      <c r="F32" s="183" t="s">
        <v>108</v>
      </c>
      <c r="G32" s="183" t="s">
        <v>148</v>
      </c>
      <c r="H32" s="83"/>
      <c r="I32" s="83"/>
      <c r="J32" s="83"/>
      <c r="K32" s="83"/>
      <c r="L32" s="83"/>
      <c r="M32" s="84"/>
    </row>
    <row r="33" spans="2:13" s="45" customFormat="1" ht="69.75" customHeight="1" x14ac:dyDescent="0.2">
      <c r="B33" s="25" t="str">
        <f>CONCATENATE("2.",Prüfkriterien_2[[#This Row],[Spalte2]])</f>
        <v>2.14</v>
      </c>
      <c r="C33" s="30">
        <f>ROW()-ROW(Prüfkriterien_2[[#Headers],[Spalte3]])</f>
        <v>14</v>
      </c>
      <c r="D33" s="167">
        <f>(Prüfkriterien_2[[#This Row],[Spalte2]]+20)/10</f>
        <v>3.4</v>
      </c>
      <c r="E33" s="184" t="s">
        <v>107</v>
      </c>
      <c r="F33" s="38" t="s">
        <v>147</v>
      </c>
      <c r="G33" s="38"/>
      <c r="H33" s="28"/>
      <c r="I33" s="28"/>
      <c r="J33" s="28"/>
      <c r="K33" s="28"/>
      <c r="L33" s="28"/>
      <c r="M33" s="29"/>
    </row>
    <row r="34" spans="2:13" s="45" customFormat="1" ht="63.75" x14ac:dyDescent="0.2">
      <c r="B34" s="207" t="str">
        <f>CONCATENATE("2.",Prüfkriterien_2[[#This Row],[Spalte2]])</f>
        <v>2.15</v>
      </c>
      <c r="C34" s="199">
        <f>ROW()-ROW(Prüfkriterien_2[[#Headers],[Spalte3]])</f>
        <v>15</v>
      </c>
      <c r="D34" s="200">
        <f>(Prüfkriterien_2[[#This Row],[Spalte2]]+20)/10</f>
        <v>3.5</v>
      </c>
      <c r="E34" s="190" t="s">
        <v>107</v>
      </c>
      <c r="F34" s="191" t="s">
        <v>110</v>
      </c>
      <c r="G34" s="191"/>
      <c r="H34" s="85"/>
      <c r="I34" s="85"/>
      <c r="J34" s="85"/>
      <c r="K34" s="85"/>
      <c r="L34" s="85"/>
      <c r="M34" s="86"/>
    </row>
    <row r="35" spans="2:13" s="45" customFormat="1" ht="396.75" customHeight="1" x14ac:dyDescent="0.2">
      <c r="B35" s="208" t="str">
        <f>CONCATENATE("2.",Prüfkriterien_2[[#This Row],[Spalte2]])</f>
        <v>2.16</v>
      </c>
      <c r="C35" s="209">
        <f>ROW()-ROW(Prüfkriterien_2[[#Headers],[Spalte3]])</f>
        <v>16</v>
      </c>
      <c r="D35" s="210">
        <f>(Prüfkriterien_2[[#This Row],[Spalte2]]+20)/10</f>
        <v>3.6</v>
      </c>
      <c r="E35" s="211" t="s">
        <v>107</v>
      </c>
      <c r="F35" s="212" t="s">
        <v>109</v>
      </c>
      <c r="G35" s="212" t="s">
        <v>180</v>
      </c>
      <c r="H35" s="89"/>
      <c r="I35" s="89"/>
      <c r="J35" s="89"/>
      <c r="K35" s="89"/>
      <c r="L35" s="89"/>
      <c r="M35" s="90"/>
    </row>
    <row r="36" spans="2:13" s="45" customFormat="1" ht="108.75" customHeight="1" x14ac:dyDescent="0.2">
      <c r="B36" s="25" t="str">
        <f>CONCATENATE("2.",Prüfkriterien_2[[#This Row],[Spalte2]])</f>
        <v>2.17</v>
      </c>
      <c r="C36" s="30">
        <f>ROW()-ROW(Prüfkriterien_2[[#Headers],[Spalte3]])</f>
        <v>17</v>
      </c>
      <c r="D36" s="167">
        <f>(Prüfkriterien_2[[#This Row],[Spalte2]]+20)/10</f>
        <v>3.7</v>
      </c>
      <c r="E36" s="184" t="s">
        <v>107</v>
      </c>
      <c r="F36" s="38" t="s">
        <v>111</v>
      </c>
      <c r="G36" s="38" t="s">
        <v>146</v>
      </c>
      <c r="H36" s="28"/>
      <c r="I36" s="28" t="s">
        <v>40</v>
      </c>
      <c r="J36" s="28" t="s">
        <v>40</v>
      </c>
      <c r="K36" s="28"/>
      <c r="L36" s="28"/>
      <c r="M36" s="29"/>
    </row>
    <row r="37" spans="2:13" s="45" customFormat="1" ht="34.9" customHeight="1" x14ac:dyDescent="0.2">
      <c r="B37" s="196" t="str">
        <f>CONCATENATE("2.",Prüfkriterien_2[[#This Row],[Spalte2]])</f>
        <v>2.18</v>
      </c>
      <c r="C37" s="193">
        <f>ROW()-ROW(Prüfkriterien_2[[#Headers],[Spalte3]])</f>
        <v>18</v>
      </c>
      <c r="D37" s="213">
        <f>(Prüfkriterien_2[[#This Row],[Spalte2]]+20)/10</f>
        <v>3.8</v>
      </c>
      <c r="E37" s="194" t="s">
        <v>112</v>
      </c>
      <c r="F37" s="195" t="s">
        <v>125</v>
      </c>
      <c r="G37" s="195"/>
      <c r="H37" s="91"/>
      <c r="I37" s="91"/>
      <c r="J37" s="91"/>
      <c r="K37" s="91"/>
      <c r="L37" s="91"/>
      <c r="M37" s="92"/>
    </row>
    <row r="38" spans="2:13" s="45" customFormat="1" ht="63.75" x14ac:dyDescent="0.2">
      <c r="B38" s="206" t="str">
        <f>CONCATENATE("2.",Prüfkriterien_2[[#This Row],[Spalte2]])</f>
        <v>2.19</v>
      </c>
      <c r="C38" s="203">
        <f>ROW()-ROW(Prüfkriterien_2[[#Headers],[Spalte3]])</f>
        <v>19</v>
      </c>
      <c r="D38" s="204">
        <f>(Prüfkriterien_2[[#This Row],[Spalte2]]+20)/10</f>
        <v>3.9</v>
      </c>
      <c r="E38" s="205" t="s">
        <v>112</v>
      </c>
      <c r="F38" s="183" t="s">
        <v>113</v>
      </c>
      <c r="G38" s="183" t="s">
        <v>139</v>
      </c>
      <c r="H38" s="83"/>
      <c r="I38" s="83"/>
      <c r="J38" s="83"/>
      <c r="K38" s="83"/>
      <c r="L38" s="83"/>
      <c r="M38" s="84"/>
    </row>
    <row r="39" spans="2:13" s="45" customFormat="1" ht="51" x14ac:dyDescent="0.2">
      <c r="B39" s="25" t="str">
        <f>CONCATENATE("2.",Prüfkriterien_2[[#This Row],[Spalte2]])</f>
        <v>2.20</v>
      </c>
      <c r="C39" s="30">
        <f>ROW()-ROW(Prüfkriterien_2[[#Headers],[Spalte3]])</f>
        <v>20</v>
      </c>
      <c r="D39" s="167">
        <f>(Prüfkriterien_2[[#This Row],[Spalte2]]+20)/10</f>
        <v>4</v>
      </c>
      <c r="E39" s="184" t="s">
        <v>114</v>
      </c>
      <c r="F39" s="38" t="s">
        <v>166</v>
      </c>
      <c r="G39" s="171" t="s">
        <v>67</v>
      </c>
      <c r="H39" s="28"/>
      <c r="I39" s="28"/>
      <c r="J39" s="28"/>
      <c r="K39" s="28"/>
      <c r="L39" s="28"/>
      <c r="M39" s="29"/>
    </row>
    <row r="40" spans="2:13" s="45" customFormat="1" ht="63.75" x14ac:dyDescent="0.2">
      <c r="B40" s="25" t="str">
        <f>CONCATENATE("2.",Prüfkriterien_2[[#This Row],[Spalte2]])</f>
        <v>2.21</v>
      </c>
      <c r="C40" s="30">
        <f>ROW()-ROW(Prüfkriterien_2[[#Headers],[Spalte3]])</f>
        <v>21</v>
      </c>
      <c r="D40" s="167">
        <f>(Prüfkriterien_2[[#This Row],[Spalte2]]+20)/10</f>
        <v>4.0999999999999996</v>
      </c>
      <c r="E40" s="184" t="s">
        <v>114</v>
      </c>
      <c r="F40" s="38" t="s">
        <v>167</v>
      </c>
      <c r="G40" s="38"/>
      <c r="H40" s="28"/>
      <c r="I40" s="28"/>
      <c r="J40" s="28"/>
      <c r="K40" s="28"/>
      <c r="L40" s="28"/>
      <c r="M40" s="29"/>
    </row>
    <row r="41" spans="2:13" s="45" customFormat="1" ht="15" hidden="1" customHeight="1" x14ac:dyDescent="0.2">
      <c r="B41" s="48" t="str">
        <f>CONCATENATE("2.",Prüfkriterien_2[[#This Row],[Spalte2]])</f>
        <v>2.22</v>
      </c>
      <c r="C41" s="40">
        <f>ROW()-ROW(Prüfkriterien_2[[#Headers],[Spalte3]])</f>
        <v>22</v>
      </c>
      <c r="D41" s="41">
        <f>(Prüfkriterien_2[[#This Row],[Spalte2]]+20)/10</f>
        <v>4.2</v>
      </c>
      <c r="E41" s="26" t="s">
        <v>98</v>
      </c>
      <c r="F41" s="51"/>
      <c r="G41" s="51"/>
      <c r="H41" s="52"/>
      <c r="I41" s="52"/>
      <c r="J41" s="52"/>
      <c r="K41" s="52"/>
      <c r="L41" s="52"/>
      <c r="M41" s="53"/>
    </row>
    <row r="42" spans="2:13" x14ac:dyDescent="0.2">
      <c r="B42" s="128" t="s">
        <v>168</v>
      </c>
      <c r="C42" s="129"/>
      <c r="D42" s="129"/>
      <c r="E42" s="129"/>
      <c r="F42" s="129"/>
      <c r="G42" s="129"/>
      <c r="H42" s="129"/>
      <c r="I42" s="129"/>
      <c r="J42" s="129"/>
      <c r="K42" s="129"/>
      <c r="L42" s="129"/>
      <c r="M42" s="130"/>
    </row>
    <row r="43" spans="2:13" s="45" customFormat="1" hidden="1" x14ac:dyDescent="0.2">
      <c r="B43" s="39" t="s">
        <v>43</v>
      </c>
      <c r="C43" s="40" t="s">
        <v>44</v>
      </c>
      <c r="D43" s="40" t="s">
        <v>45</v>
      </c>
      <c r="E43" s="26" t="s">
        <v>46</v>
      </c>
      <c r="F43" s="27" t="s">
        <v>47</v>
      </c>
      <c r="G43" s="27" t="s">
        <v>50</v>
      </c>
      <c r="H43" s="28" t="s">
        <v>51</v>
      </c>
      <c r="I43" s="28" t="s">
        <v>52</v>
      </c>
      <c r="J43" s="28" t="s">
        <v>53</v>
      </c>
      <c r="K43" s="28" t="s">
        <v>54</v>
      </c>
      <c r="L43" s="28" t="s">
        <v>55</v>
      </c>
      <c r="M43" s="29" t="s">
        <v>56</v>
      </c>
    </row>
    <row r="44" spans="2:13" s="45" customFormat="1" ht="165.75" customHeight="1" x14ac:dyDescent="0.2">
      <c r="B44" s="25" t="str">
        <f>CONCATENATE("3.",Prüfkriterien_3[[#This Row],[Spalte2]])</f>
        <v>3.1</v>
      </c>
      <c r="C44" s="30">
        <f>ROW()-ROW(Prüfkriterien_3[[#Headers],[Spalte3]])</f>
        <v>1</v>
      </c>
      <c r="D44" s="30">
        <f>(Prüfkriterien_3[[#This Row],[Spalte2]]+30)/10</f>
        <v>3.1</v>
      </c>
      <c r="E44" s="184" t="s">
        <v>115</v>
      </c>
      <c r="F44" s="38" t="s">
        <v>169</v>
      </c>
      <c r="G44" s="38" t="s">
        <v>170</v>
      </c>
      <c r="H44" s="28"/>
      <c r="I44" s="28"/>
      <c r="J44" s="28"/>
      <c r="K44" s="28"/>
      <c r="L44" s="28"/>
      <c r="M44" s="29"/>
    </row>
    <row r="45" spans="2:13" s="45" customFormat="1" ht="123" customHeight="1" x14ac:dyDescent="0.2">
      <c r="B45" s="185" t="str">
        <f>CONCATENATE("3.",Prüfkriterien_3[[#This Row],[Spalte2]])</f>
        <v>3.2</v>
      </c>
      <c r="C45" s="186">
        <f>ROW()-ROW(Prüfkriterien_3[[#Headers],[Spalte3]])</f>
        <v>2</v>
      </c>
      <c r="D45" s="186">
        <f>(Prüfkriterien_3[[#This Row],[Spalte2]]+30)/10</f>
        <v>3.2</v>
      </c>
      <c r="E45" s="184" t="s">
        <v>116</v>
      </c>
      <c r="F45" s="187" t="s">
        <v>117</v>
      </c>
      <c r="G45" s="38" t="s">
        <v>171</v>
      </c>
      <c r="H45" s="52"/>
      <c r="I45" s="52"/>
      <c r="J45" s="52"/>
      <c r="K45" s="52"/>
      <c r="L45" s="52"/>
      <c r="M45" s="53"/>
    </row>
    <row r="46" spans="2:13" s="45" customFormat="1" ht="81" customHeight="1" x14ac:dyDescent="0.2">
      <c r="B46" s="188" t="str">
        <f>CONCATENATE("3.",Prüfkriterien_3[[#This Row],[Spalte2]])</f>
        <v>3.3</v>
      </c>
      <c r="C46" s="189">
        <f>ROW()-ROW(Prüfkriterien_3[[#Headers],[Spalte3]])</f>
        <v>3</v>
      </c>
      <c r="D46" s="189">
        <f>(Prüfkriterien_3[[#This Row],[Spalte2]]+30)/10</f>
        <v>3.3</v>
      </c>
      <c r="E46" s="190" t="s">
        <v>116</v>
      </c>
      <c r="F46" s="191" t="s">
        <v>177</v>
      </c>
      <c r="G46" s="191" t="s">
        <v>178</v>
      </c>
      <c r="H46" s="81"/>
      <c r="I46" s="81"/>
      <c r="J46" s="81"/>
      <c r="K46" s="81"/>
      <c r="L46" s="81"/>
      <c r="M46" s="82"/>
    </row>
    <row r="47" spans="2:13" s="45" customFormat="1" ht="63.75" x14ac:dyDescent="0.2">
      <c r="B47" s="192" t="str">
        <f>CONCATENATE("3.",Prüfkriterien_3[[#This Row],[Spalte2]])</f>
        <v>3.4</v>
      </c>
      <c r="C47" s="193">
        <f>ROW()-ROW(Prüfkriterien_3[[#Headers],[Spalte3]])</f>
        <v>4</v>
      </c>
      <c r="D47" s="193">
        <f>(Prüfkriterien_3[[#This Row],[Spalte2]]+30)/10</f>
        <v>3.4</v>
      </c>
      <c r="E47" s="194" t="s">
        <v>116</v>
      </c>
      <c r="F47" s="195" t="s">
        <v>120</v>
      </c>
      <c r="G47" s="195" t="s">
        <v>118</v>
      </c>
      <c r="H47" s="91"/>
      <c r="I47" s="91"/>
      <c r="J47" s="91"/>
      <c r="K47" s="91"/>
      <c r="L47" s="91"/>
      <c r="M47" s="86"/>
    </row>
    <row r="48" spans="2:13" s="45" customFormat="1" ht="38.25" x14ac:dyDescent="0.2">
      <c r="B48" s="196" t="str">
        <f>CONCATENATE("3.",Prüfkriterien_3[[#This Row],[Spalte2]])</f>
        <v>3.5</v>
      </c>
      <c r="C48" s="193">
        <f>ROW()-ROW(Prüfkriterien_3[[#Headers],[Spalte3]])</f>
        <v>5</v>
      </c>
      <c r="D48" s="193">
        <f>(Prüfkriterien_3[[#This Row],[Spalte2]]+30)/10</f>
        <v>3.5</v>
      </c>
      <c r="E48" s="194" t="s">
        <v>116</v>
      </c>
      <c r="F48" s="195" t="s">
        <v>119</v>
      </c>
      <c r="G48" s="195" t="s">
        <v>133</v>
      </c>
      <c r="H48" s="91"/>
      <c r="I48" s="91"/>
      <c r="J48" s="91"/>
      <c r="K48" s="91"/>
      <c r="L48" s="91"/>
      <c r="M48" s="92"/>
    </row>
    <row r="49" spans="2:13" s="45" customFormat="1" ht="34.9" customHeight="1" x14ac:dyDescent="0.2">
      <c r="B49" s="25" t="str">
        <f>CONCATENATE("3.",Prüfkriterien_3[[#This Row],[Spalte2]])</f>
        <v>3.6</v>
      </c>
      <c r="C49" s="30">
        <f>ROW()-ROW(Prüfkriterien_3[[#Headers],[Spalte3]])</f>
        <v>6</v>
      </c>
      <c r="D49" s="30">
        <f>(Prüfkriterien_3[[#This Row],[Spalte2]]+30)/10</f>
        <v>3.6</v>
      </c>
      <c r="E49" s="184" t="s">
        <v>121</v>
      </c>
      <c r="F49" s="38" t="s">
        <v>138</v>
      </c>
      <c r="G49" s="38" t="s">
        <v>173</v>
      </c>
      <c r="H49" s="28"/>
      <c r="I49" s="28"/>
      <c r="J49" s="28"/>
      <c r="K49" s="28"/>
      <c r="L49" s="28"/>
      <c r="M49" s="29"/>
    </row>
    <row r="50" spans="2:13" s="45" customFormat="1" ht="45" customHeight="1" x14ac:dyDescent="0.2">
      <c r="B50" s="25" t="str">
        <f>CONCATENATE("3.",Prüfkriterien_3[[#This Row],[Spalte2]])</f>
        <v>3.7</v>
      </c>
      <c r="C50" s="30">
        <f>ROW()-ROW(Prüfkriterien_3[[#Headers],[Spalte3]])</f>
        <v>7</v>
      </c>
      <c r="D50" s="30">
        <f>(Prüfkriterien_3[[#This Row],[Spalte2]]+30)/10</f>
        <v>3.7</v>
      </c>
      <c r="E50" s="184" t="s">
        <v>121</v>
      </c>
      <c r="F50" s="38" t="s">
        <v>122</v>
      </c>
      <c r="G50" s="38" t="s">
        <v>172</v>
      </c>
      <c r="H50" s="28"/>
      <c r="I50" s="28"/>
      <c r="J50" s="28"/>
      <c r="K50" s="28"/>
      <c r="L50" s="28"/>
      <c r="M50" s="29"/>
    </row>
    <row r="51" spans="2:13" s="45" customFormat="1" ht="70.5" customHeight="1" x14ac:dyDescent="0.2">
      <c r="B51" s="25" t="str">
        <f>CONCATENATE("3.",Prüfkriterien_3[[#This Row],[Spalte2]])</f>
        <v>3.8</v>
      </c>
      <c r="C51" s="30">
        <f>ROW()-ROW(Prüfkriterien_3[[#Headers],[Spalte3]])</f>
        <v>8</v>
      </c>
      <c r="D51" s="30">
        <f>(Prüfkriterien_3[[#This Row],[Spalte2]]+30)/10</f>
        <v>3.8</v>
      </c>
      <c r="E51" s="184" t="s">
        <v>124</v>
      </c>
      <c r="F51" s="38" t="s">
        <v>123</v>
      </c>
      <c r="G51" s="38" t="s">
        <v>174</v>
      </c>
      <c r="H51" s="28"/>
      <c r="I51" s="28"/>
      <c r="J51" s="28"/>
      <c r="K51" s="28"/>
      <c r="L51" s="28"/>
      <c r="M51" s="29"/>
    </row>
    <row r="52" spans="2:13" s="45" customFormat="1" ht="63.75" x14ac:dyDescent="0.2">
      <c r="B52" s="25" t="str">
        <f>CONCATENATE("3.",Prüfkriterien_3[[#This Row],[Spalte2]])</f>
        <v>3.9</v>
      </c>
      <c r="C52" s="30">
        <f>ROW()-ROW(Prüfkriterien_3[[#Headers],[Spalte3]])</f>
        <v>9</v>
      </c>
      <c r="D52" s="30">
        <f>(Prüfkriterien_3[[#This Row],[Spalte2]]+30)/10</f>
        <v>3.9</v>
      </c>
      <c r="E52" s="184" t="s">
        <v>124</v>
      </c>
      <c r="F52" s="38" t="s">
        <v>176</v>
      </c>
      <c r="G52" s="38" t="s">
        <v>175</v>
      </c>
      <c r="H52" s="28"/>
      <c r="I52" s="28"/>
      <c r="J52" s="28"/>
      <c r="K52" s="28"/>
      <c r="L52" s="28"/>
      <c r="M52" s="29"/>
    </row>
    <row r="53" spans="2:13" s="45" customFormat="1" ht="102" x14ac:dyDescent="0.2">
      <c r="B53" s="25" t="str">
        <f>CONCATENATE("3.",Prüfkriterien_3[[#This Row],[Spalte2]])</f>
        <v>3.10</v>
      </c>
      <c r="C53" s="30">
        <f>ROW()-ROW(Prüfkriterien_3[[#Headers],[Spalte3]])</f>
        <v>10</v>
      </c>
      <c r="D53" s="30">
        <f>(Prüfkriterien_3[[#This Row],[Spalte2]]+30)/10</f>
        <v>4</v>
      </c>
      <c r="E53" s="184" t="s">
        <v>128</v>
      </c>
      <c r="F53" s="38" t="s">
        <v>142</v>
      </c>
      <c r="G53" s="38"/>
      <c r="H53" s="28"/>
      <c r="I53" s="28"/>
      <c r="J53" s="28"/>
      <c r="K53" s="28"/>
      <c r="L53" s="28"/>
      <c r="M53" s="29"/>
    </row>
    <row r="54" spans="2:13" s="45" customFormat="1" ht="34.9" customHeight="1" x14ac:dyDescent="0.2">
      <c r="B54" s="196" t="str">
        <f>CONCATENATE("3.",Prüfkriterien_3[[#This Row],[Spalte2]])</f>
        <v>3.11</v>
      </c>
      <c r="C54" s="193">
        <f>ROW()-ROW(Prüfkriterien_3[[#Headers],[Spalte3]])</f>
        <v>11</v>
      </c>
      <c r="D54" s="193">
        <f>(Prüfkriterien_3[[#This Row],[Spalte2]]+30)/10</f>
        <v>4.0999999999999996</v>
      </c>
      <c r="E54" s="194" t="s">
        <v>128</v>
      </c>
      <c r="F54" s="195" t="s">
        <v>126</v>
      </c>
      <c r="G54" s="195"/>
      <c r="H54" s="91"/>
      <c r="I54" s="91"/>
      <c r="J54" s="91"/>
      <c r="K54" s="91"/>
      <c r="L54" s="91"/>
      <c r="M54" s="92"/>
    </row>
    <row r="55" spans="2:13" s="45" customFormat="1" ht="34.9" customHeight="1" x14ac:dyDescent="0.2">
      <c r="B55" s="25" t="str">
        <f>CONCATENATE("3.",Prüfkriterien_3[[#This Row],[Spalte2]])</f>
        <v>3.12</v>
      </c>
      <c r="C55" s="30">
        <f>ROW()-ROW(Prüfkriterien_3[[#Headers],[Spalte3]])</f>
        <v>12</v>
      </c>
      <c r="D55" s="30">
        <f>(Prüfkriterien_3[[#This Row],[Spalte2]]+30)/10</f>
        <v>4.2</v>
      </c>
      <c r="E55" s="184" t="s">
        <v>128</v>
      </c>
      <c r="F55" s="38" t="s">
        <v>127</v>
      </c>
      <c r="G55" s="38"/>
      <c r="H55" s="28"/>
      <c r="I55" s="28"/>
      <c r="J55" s="28"/>
      <c r="K55" s="28"/>
      <c r="L55" s="28"/>
      <c r="M55" s="29"/>
    </row>
    <row r="56" spans="2:13" s="45" customFormat="1" hidden="1" x14ac:dyDescent="0.2">
      <c r="B56" s="48" t="str">
        <f>CONCATENATE("3.",Prüfkriterien_3[[#This Row],[Spalte2]])</f>
        <v>3.13</v>
      </c>
      <c r="C56" s="49">
        <f>ROW()-ROW(Prüfkriterien_3[[#Headers],[Spalte3]])</f>
        <v>13</v>
      </c>
      <c r="D56" s="49">
        <f>(Prüfkriterien_3[[#This Row],[Spalte2]]+30)/10</f>
        <v>4.3</v>
      </c>
      <c r="E56" s="50"/>
      <c r="F56" s="51"/>
      <c r="G56" s="51"/>
      <c r="H56" s="52"/>
      <c r="I56" s="52"/>
      <c r="J56" s="52"/>
      <c r="K56" s="52"/>
      <c r="L56" s="52"/>
      <c r="M56" s="53"/>
    </row>
    <row r="57" spans="2:13" hidden="1" x14ac:dyDescent="0.2">
      <c r="B57" s="128" t="s">
        <v>69</v>
      </c>
      <c r="C57" s="129"/>
      <c r="D57" s="129"/>
      <c r="E57" s="129"/>
      <c r="F57" s="129"/>
      <c r="G57" s="129"/>
      <c r="H57" s="129"/>
      <c r="I57" s="129"/>
      <c r="J57" s="129"/>
      <c r="K57" s="129"/>
      <c r="L57" s="129"/>
      <c r="M57" s="130"/>
    </row>
    <row r="58" spans="2:13" hidden="1" x14ac:dyDescent="0.2">
      <c r="B58" s="39" t="s">
        <v>43</v>
      </c>
      <c r="C58" s="40" t="s">
        <v>44</v>
      </c>
      <c r="D58" s="40" t="s">
        <v>45</v>
      </c>
      <c r="E58" s="26" t="s">
        <v>46</v>
      </c>
      <c r="F58" s="27" t="s">
        <v>47</v>
      </c>
      <c r="G58" s="27" t="s">
        <v>50</v>
      </c>
      <c r="H58" s="28" t="s">
        <v>51</v>
      </c>
      <c r="I58" s="28" t="s">
        <v>52</v>
      </c>
      <c r="J58" s="28" t="s">
        <v>53</v>
      </c>
      <c r="K58" s="28" t="s">
        <v>54</v>
      </c>
      <c r="L58" s="28" t="s">
        <v>55</v>
      </c>
      <c r="M58" s="29" t="s">
        <v>56</v>
      </c>
    </row>
    <row r="59" spans="2:13" hidden="1" x14ac:dyDescent="0.2">
      <c r="B59" s="39" t="str">
        <f>CONCATENATE("4.",Prüfkriterien_4[[#This Row],[Spalte2]])</f>
        <v>4.1</v>
      </c>
      <c r="C59" s="40">
        <f>ROW()-ROW(Prüfkriterien_4[[#Headers],[Spalte3]])</f>
        <v>1</v>
      </c>
      <c r="D59" s="40">
        <f>(Prüfkriterien_4[Spalte2]+40)/10</f>
        <v>4.0999999999999996</v>
      </c>
      <c r="E59" s="26"/>
      <c r="F59" s="27"/>
      <c r="G59" s="27"/>
      <c r="H59" s="28"/>
      <c r="I59" s="28"/>
      <c r="J59" s="28"/>
      <c r="K59" s="28"/>
      <c r="L59" s="28"/>
      <c r="M59" s="29"/>
    </row>
    <row r="60" spans="2:13" hidden="1" x14ac:dyDescent="0.2">
      <c r="B60" s="48" t="str">
        <f>CONCATENATE("4.",Prüfkriterien_4[[#This Row],[Spalte2]])</f>
        <v>4.2</v>
      </c>
      <c r="C60" s="49">
        <f>ROW()-ROW(Prüfkriterien_4[[#Headers],[Spalte3]])</f>
        <v>2</v>
      </c>
      <c r="D60" s="49">
        <f>(Prüfkriterien_4[Spalte2]+40)/10</f>
        <v>4.2</v>
      </c>
      <c r="E60" s="50"/>
      <c r="F60" s="51"/>
      <c r="G60" s="51"/>
      <c r="H60" s="52"/>
      <c r="I60" s="52"/>
      <c r="J60" s="52"/>
      <c r="K60" s="52"/>
      <c r="L60" s="52"/>
      <c r="M60" s="53"/>
    </row>
    <row r="61" spans="2:13" hidden="1" x14ac:dyDescent="0.2">
      <c r="B61" s="48" t="str">
        <f>CONCATENATE("4.",Prüfkriterien_4[[#This Row],[Spalte2]])</f>
        <v>4.3</v>
      </c>
      <c r="C61" s="49">
        <f>ROW()-ROW(Prüfkriterien_4[[#Headers],[Spalte3]])</f>
        <v>3</v>
      </c>
      <c r="D61" s="49">
        <f>(Prüfkriterien_4[Spalte2]+40)/10</f>
        <v>4.3</v>
      </c>
      <c r="E61" s="50"/>
      <c r="F61" s="51"/>
      <c r="G61" s="51"/>
      <c r="H61" s="52"/>
      <c r="I61" s="52"/>
      <c r="J61" s="52"/>
      <c r="K61" s="52"/>
      <c r="L61" s="52"/>
      <c r="M61" s="53"/>
    </row>
    <row r="62" spans="2:13" hidden="1" x14ac:dyDescent="0.2">
      <c r="B62" s="48" t="str">
        <f>CONCATENATE("4.",Prüfkriterien_4[[#This Row],[Spalte2]])</f>
        <v>4.4</v>
      </c>
      <c r="C62" s="49">
        <f>ROW()-ROW(Prüfkriterien_4[[#Headers],[Spalte3]])</f>
        <v>4</v>
      </c>
      <c r="D62" s="49">
        <f>(Prüfkriterien_4[Spalte2]+40)/10</f>
        <v>4.4000000000000004</v>
      </c>
      <c r="E62" s="50"/>
      <c r="F62" s="51"/>
      <c r="G62" s="51"/>
      <c r="H62" s="52"/>
      <c r="I62" s="52"/>
      <c r="J62" s="52"/>
      <c r="K62" s="52"/>
      <c r="L62" s="52"/>
      <c r="M62" s="53"/>
    </row>
    <row r="63" spans="2:13" hidden="1" x14ac:dyDescent="0.2">
      <c r="B63" s="48" t="str">
        <f>CONCATENATE("4.",Prüfkriterien_4[[#This Row],[Spalte2]])</f>
        <v>4.5</v>
      </c>
      <c r="C63" s="49">
        <f>ROW()-ROW(Prüfkriterien_4[[#Headers],[Spalte3]])</f>
        <v>5</v>
      </c>
      <c r="D63" s="49">
        <f>(Prüfkriterien_4[Spalte2]+40)/10</f>
        <v>4.5</v>
      </c>
      <c r="E63" s="50"/>
      <c r="F63" s="51"/>
      <c r="G63" s="51"/>
      <c r="H63" s="52"/>
      <c r="I63" s="52"/>
      <c r="J63" s="52"/>
      <c r="K63" s="52"/>
      <c r="L63" s="52"/>
      <c r="M63" s="53"/>
    </row>
    <row r="64" spans="2:13" hidden="1" x14ac:dyDescent="0.2">
      <c r="B64" s="128" t="s">
        <v>70</v>
      </c>
      <c r="C64" s="129"/>
      <c r="D64" s="129"/>
      <c r="E64" s="129"/>
      <c r="F64" s="129"/>
      <c r="G64" s="129"/>
      <c r="H64" s="129"/>
      <c r="I64" s="129"/>
      <c r="J64" s="129"/>
      <c r="K64" s="129"/>
      <c r="L64" s="129"/>
      <c r="M64" s="130"/>
    </row>
    <row r="65" spans="2:13" hidden="1" x14ac:dyDescent="0.2">
      <c r="B65" s="39" t="s">
        <v>43</v>
      </c>
      <c r="C65" s="40" t="s">
        <v>44</v>
      </c>
      <c r="D65" s="40" t="s">
        <v>45</v>
      </c>
      <c r="E65" s="26" t="s">
        <v>46</v>
      </c>
      <c r="F65" s="27" t="s">
        <v>47</v>
      </c>
      <c r="G65" s="27" t="s">
        <v>50</v>
      </c>
      <c r="H65" s="28" t="s">
        <v>51</v>
      </c>
      <c r="I65" s="28" t="s">
        <v>52</v>
      </c>
      <c r="J65" s="28" t="s">
        <v>53</v>
      </c>
      <c r="K65" s="28" t="s">
        <v>54</v>
      </c>
      <c r="L65" s="28" t="s">
        <v>55</v>
      </c>
      <c r="M65" s="29" t="s">
        <v>56</v>
      </c>
    </row>
    <row r="66" spans="2:13" hidden="1" x14ac:dyDescent="0.2">
      <c r="B66" s="39" t="str">
        <f>CONCATENATE("5.",Prüfkriterien_5[[#This Row],[Spalte2]])</f>
        <v>5.1</v>
      </c>
      <c r="C66" s="40">
        <f>ROW()-ROW(Prüfkriterien_5[[#Headers],[Spalte3]])</f>
        <v>1</v>
      </c>
      <c r="D66" s="40">
        <f>(Prüfkriterien_5[Spalte2]+50)/10</f>
        <v>5.0999999999999996</v>
      </c>
      <c r="E66" s="26"/>
      <c r="F66" s="27"/>
      <c r="G66" s="27"/>
      <c r="H66" s="28"/>
      <c r="I66" s="28"/>
      <c r="J66" s="28"/>
      <c r="K66" s="28"/>
      <c r="L66" s="28"/>
      <c r="M66" s="29"/>
    </row>
    <row r="67" spans="2:13" hidden="1" x14ac:dyDescent="0.2">
      <c r="B67" s="48" t="str">
        <f>CONCATENATE("5.",Prüfkriterien_5[[#This Row],[Spalte2]])</f>
        <v>5.2</v>
      </c>
      <c r="C67" s="49">
        <f>ROW()-ROW(Prüfkriterien_5[[#Headers],[Spalte3]])</f>
        <v>2</v>
      </c>
      <c r="D67" s="49">
        <f>(Prüfkriterien_5[Spalte2]+50)/10</f>
        <v>5.2</v>
      </c>
      <c r="E67" s="50"/>
      <c r="F67" s="51"/>
      <c r="G67" s="51"/>
      <c r="H67" s="52"/>
      <c r="I67" s="52"/>
      <c r="J67" s="52"/>
      <c r="K67" s="52"/>
      <c r="L67" s="52"/>
      <c r="M67" s="53"/>
    </row>
    <row r="68" spans="2:13" hidden="1" x14ac:dyDescent="0.2">
      <c r="B68" s="39" t="str">
        <f>CONCATENATE("5.",Prüfkriterien_5[[#This Row],[Spalte2]])</f>
        <v>5.3</v>
      </c>
      <c r="C68" s="40">
        <f>ROW()-ROW(Prüfkriterien_5[[#Headers],[Spalte3]])</f>
        <v>3</v>
      </c>
      <c r="D68" s="40">
        <f>(Prüfkriterien_5[Spalte2]+50)/10</f>
        <v>5.3</v>
      </c>
      <c r="E68" s="26"/>
      <c r="F68" s="27"/>
      <c r="G68" s="27"/>
      <c r="H68" s="28"/>
      <c r="I68" s="28"/>
      <c r="J68" s="28"/>
      <c r="K68" s="28"/>
      <c r="L68" s="28"/>
      <c r="M68" s="29"/>
    </row>
    <row r="69" spans="2:13" hidden="1" x14ac:dyDescent="0.2">
      <c r="B69" s="39" t="str">
        <f>CONCATENATE("5.",Prüfkriterien_5[[#This Row],[Spalte2]])</f>
        <v>5.4</v>
      </c>
      <c r="C69" s="40">
        <f>ROW()-ROW(Prüfkriterien_5[[#Headers],[Spalte3]])</f>
        <v>4</v>
      </c>
      <c r="D69" s="40">
        <f>(Prüfkriterien_5[Spalte2]+50)/10</f>
        <v>5.4</v>
      </c>
      <c r="E69" s="26"/>
      <c r="F69" s="27"/>
      <c r="G69" s="27"/>
      <c r="H69" s="28"/>
      <c r="I69" s="28"/>
      <c r="J69" s="28"/>
      <c r="K69" s="28"/>
      <c r="L69" s="28"/>
      <c r="M69" s="29"/>
    </row>
    <row r="70" spans="2:13" hidden="1" x14ac:dyDescent="0.2">
      <c r="B70" s="48" t="str">
        <f>CONCATENATE("5.",Prüfkriterien_5[[#This Row],[Spalte2]])</f>
        <v>5.5</v>
      </c>
      <c r="C70" s="49">
        <f>ROW()-ROW(Prüfkriterien_5[[#Headers],[Spalte3]])</f>
        <v>5</v>
      </c>
      <c r="D70" s="49">
        <f>(Prüfkriterien_5[Spalte2]+50)/10</f>
        <v>5.5</v>
      </c>
      <c r="E70" s="50"/>
      <c r="F70" s="51"/>
      <c r="G70" s="51"/>
      <c r="H70" s="52"/>
      <c r="I70" s="52"/>
      <c r="J70" s="52"/>
      <c r="K70" s="52"/>
      <c r="L70" s="52"/>
      <c r="M70" s="53"/>
    </row>
    <row r="71" spans="2:13" hidden="1" x14ac:dyDescent="0.2">
      <c r="B71" s="128" t="s">
        <v>71</v>
      </c>
      <c r="C71" s="129"/>
      <c r="D71" s="129"/>
      <c r="E71" s="129"/>
      <c r="F71" s="129"/>
      <c r="G71" s="129"/>
      <c r="H71" s="129"/>
      <c r="I71" s="129"/>
      <c r="J71" s="129"/>
      <c r="K71" s="129"/>
      <c r="L71" s="129"/>
      <c r="M71" s="130"/>
    </row>
    <row r="72" spans="2:13" hidden="1" x14ac:dyDescent="0.2">
      <c r="B72" s="39" t="s">
        <v>43</v>
      </c>
      <c r="C72" s="40" t="s">
        <v>44</v>
      </c>
      <c r="D72" s="40" t="s">
        <v>45</v>
      </c>
      <c r="E72" s="26" t="s">
        <v>46</v>
      </c>
      <c r="F72" s="27" t="s">
        <v>47</v>
      </c>
      <c r="G72" s="27" t="s">
        <v>50</v>
      </c>
      <c r="H72" s="28" t="s">
        <v>51</v>
      </c>
      <c r="I72" s="28" t="s">
        <v>52</v>
      </c>
      <c r="J72" s="28" t="s">
        <v>53</v>
      </c>
      <c r="K72" s="28" t="s">
        <v>54</v>
      </c>
      <c r="L72" s="28" t="s">
        <v>55</v>
      </c>
      <c r="M72" s="29" t="s">
        <v>56</v>
      </c>
    </row>
    <row r="73" spans="2:13" hidden="1" x14ac:dyDescent="0.2">
      <c r="B73" s="39" t="str">
        <f>CONCATENATE("6.",Prüfkriterien_6[[#This Row],[Spalte2]])</f>
        <v>6.1</v>
      </c>
      <c r="C73" s="40">
        <f>ROW()-ROW(Prüfkriterien_6[[#Headers],[Spalte3]])</f>
        <v>1</v>
      </c>
      <c r="D73" s="40">
        <f>(Prüfkriterien_6[Spalte2]+60)/10</f>
        <v>6.1</v>
      </c>
      <c r="E73" s="26"/>
      <c r="F73" s="27"/>
      <c r="G73" s="27"/>
      <c r="H73" s="28"/>
      <c r="I73" s="28"/>
      <c r="J73" s="28"/>
      <c r="K73" s="28"/>
      <c r="L73" s="28"/>
      <c r="M73" s="29"/>
    </row>
    <row r="74" spans="2:13" hidden="1" x14ac:dyDescent="0.2">
      <c r="B74" s="48" t="str">
        <f>CONCATENATE("6.",Prüfkriterien_6[[#This Row],[Spalte2]])</f>
        <v>6.2</v>
      </c>
      <c r="C74" s="49">
        <f>ROW()-ROW(Prüfkriterien_6[[#Headers],[Spalte3]])</f>
        <v>2</v>
      </c>
      <c r="D74" s="49">
        <f>(Prüfkriterien_6[Spalte2]+60)/10</f>
        <v>6.2</v>
      </c>
      <c r="E74" s="50"/>
      <c r="F74" s="51"/>
      <c r="G74" s="51"/>
      <c r="H74" s="52"/>
      <c r="I74" s="52"/>
      <c r="J74" s="52"/>
      <c r="K74" s="52"/>
      <c r="L74" s="52"/>
      <c r="M74" s="53"/>
    </row>
    <row r="75" spans="2:13" hidden="1" x14ac:dyDescent="0.2">
      <c r="B75" s="39" t="str">
        <f>CONCATENATE("6.",Prüfkriterien_6[[#This Row],[Spalte2]])</f>
        <v>6.3</v>
      </c>
      <c r="C75" s="40">
        <f>ROW()-ROW(Prüfkriterien_6[[#Headers],[Spalte3]])</f>
        <v>3</v>
      </c>
      <c r="D75" s="40">
        <f>(Prüfkriterien_6[Spalte2]+60)/10</f>
        <v>6.3</v>
      </c>
      <c r="E75" s="26"/>
      <c r="F75" s="27"/>
      <c r="G75" s="27"/>
      <c r="H75" s="28"/>
      <c r="I75" s="28"/>
      <c r="J75" s="28"/>
      <c r="K75" s="28"/>
      <c r="L75" s="28"/>
      <c r="M75" s="29"/>
    </row>
    <row r="76" spans="2:13" hidden="1" x14ac:dyDescent="0.2">
      <c r="B76" s="39" t="str">
        <f>CONCATENATE("6.",Prüfkriterien_6[[#This Row],[Spalte2]])</f>
        <v>6.4</v>
      </c>
      <c r="C76" s="40">
        <f>ROW()-ROW(Prüfkriterien_6[[#Headers],[Spalte3]])</f>
        <v>4</v>
      </c>
      <c r="D76" s="40">
        <f>(Prüfkriterien_6[Spalte2]+60)/10</f>
        <v>6.4</v>
      </c>
      <c r="E76" s="26"/>
      <c r="F76" s="27"/>
      <c r="G76" s="27"/>
      <c r="H76" s="28"/>
      <c r="I76" s="28"/>
      <c r="J76" s="28"/>
      <c r="K76" s="28"/>
      <c r="L76" s="28"/>
      <c r="M76" s="29"/>
    </row>
    <row r="77" spans="2:13" hidden="1" x14ac:dyDescent="0.2">
      <c r="B77" s="48" t="str">
        <f>CONCATENATE("6.",Prüfkriterien_6[[#This Row],[Spalte2]])</f>
        <v>6.5</v>
      </c>
      <c r="C77" s="49">
        <f>ROW()-ROW(Prüfkriterien_6[[#Headers],[Spalte3]])</f>
        <v>5</v>
      </c>
      <c r="D77" s="49">
        <f>(Prüfkriterien_6[Spalte2]+60)/10</f>
        <v>6.5</v>
      </c>
      <c r="E77" s="50"/>
      <c r="F77" s="51"/>
      <c r="G77" s="51"/>
      <c r="H77" s="52"/>
      <c r="I77" s="52"/>
      <c r="J77" s="52"/>
      <c r="K77" s="52"/>
      <c r="L77" s="52"/>
      <c r="M77" s="53"/>
    </row>
    <row r="78" spans="2:13" hidden="1" x14ac:dyDescent="0.2">
      <c r="B78" s="128" t="s">
        <v>72</v>
      </c>
      <c r="C78" s="129"/>
      <c r="D78" s="129"/>
      <c r="E78" s="129"/>
      <c r="F78" s="129"/>
      <c r="G78" s="129"/>
      <c r="H78" s="129"/>
      <c r="I78" s="129"/>
      <c r="J78" s="129"/>
      <c r="K78" s="129"/>
      <c r="L78" s="129"/>
      <c r="M78" s="130"/>
    </row>
    <row r="79" spans="2:13" hidden="1" x14ac:dyDescent="0.2">
      <c r="B79" s="39" t="s">
        <v>43</v>
      </c>
      <c r="C79" s="40" t="s">
        <v>44</v>
      </c>
      <c r="D79" s="40" t="s">
        <v>45</v>
      </c>
      <c r="E79" s="26" t="s">
        <v>46</v>
      </c>
      <c r="F79" s="27" t="s">
        <v>47</v>
      </c>
      <c r="G79" s="27" t="s">
        <v>50</v>
      </c>
      <c r="H79" s="28" t="s">
        <v>51</v>
      </c>
      <c r="I79" s="28" t="s">
        <v>52</v>
      </c>
      <c r="J79" s="28" t="s">
        <v>53</v>
      </c>
      <c r="K79" s="28" t="s">
        <v>54</v>
      </c>
      <c r="L79" s="28" t="s">
        <v>55</v>
      </c>
      <c r="M79" s="29" t="s">
        <v>56</v>
      </c>
    </row>
    <row r="80" spans="2:13" hidden="1" x14ac:dyDescent="0.2">
      <c r="B80" s="39" t="str">
        <f>CONCATENATE("7.",Prüfkriterien_7[[#This Row],[Spalte2]])</f>
        <v>7.1</v>
      </c>
      <c r="C80" s="40">
        <f>ROW()-ROW(Prüfkriterien_7[[#Headers],[Spalte3]])</f>
        <v>1</v>
      </c>
      <c r="D80" s="40">
        <f>(Prüfkriterien_7[Spalte2]+70)/10</f>
        <v>7.1</v>
      </c>
      <c r="E80" s="26"/>
      <c r="F80" s="27"/>
      <c r="G80" s="27"/>
      <c r="H80" s="28"/>
      <c r="I80" s="28"/>
      <c r="J80" s="28"/>
      <c r="K80" s="28"/>
      <c r="L80" s="28"/>
      <c r="M80" s="29"/>
    </row>
    <row r="81" spans="2:13" hidden="1" x14ac:dyDescent="0.2">
      <c r="B81" s="48" t="str">
        <f>CONCATENATE("7.",Prüfkriterien_7[[#This Row],[Spalte2]])</f>
        <v>7.2</v>
      </c>
      <c r="C81" s="49">
        <f>ROW()-ROW(Prüfkriterien_7[[#Headers],[Spalte3]])</f>
        <v>2</v>
      </c>
      <c r="D81" s="49">
        <f>(Prüfkriterien_7[Spalte2]+70)/10</f>
        <v>7.2</v>
      </c>
      <c r="E81" s="50"/>
      <c r="F81" s="51"/>
      <c r="G81" s="51"/>
      <c r="H81" s="52"/>
      <c r="I81" s="52"/>
      <c r="J81" s="52"/>
      <c r="K81" s="52"/>
      <c r="L81" s="52"/>
      <c r="M81" s="53"/>
    </row>
    <row r="82" spans="2:13" hidden="1" x14ac:dyDescent="0.2">
      <c r="B82" s="39" t="str">
        <f>CONCATENATE("7.",Prüfkriterien_7[[#This Row],[Spalte2]])</f>
        <v>7.3</v>
      </c>
      <c r="C82" s="40">
        <f>ROW()-ROW(Prüfkriterien_7[[#Headers],[Spalte3]])</f>
        <v>3</v>
      </c>
      <c r="D82" s="40">
        <f>(Prüfkriterien_7[Spalte2]+70)/10</f>
        <v>7.3</v>
      </c>
      <c r="E82" s="26"/>
      <c r="F82" s="27"/>
      <c r="G82" s="27"/>
      <c r="H82" s="28"/>
      <c r="I82" s="28"/>
      <c r="J82" s="28"/>
      <c r="K82" s="28"/>
      <c r="L82" s="28"/>
      <c r="M82" s="29"/>
    </row>
    <row r="83" spans="2:13" hidden="1" x14ac:dyDescent="0.2">
      <c r="B83" s="39" t="str">
        <f>CONCATENATE("7.",Prüfkriterien_7[[#This Row],[Spalte2]])</f>
        <v>7.4</v>
      </c>
      <c r="C83" s="40">
        <f>ROW()-ROW(Prüfkriterien_7[[#Headers],[Spalte3]])</f>
        <v>4</v>
      </c>
      <c r="D83" s="40">
        <f>(Prüfkriterien_7[Spalte2]+70)/10</f>
        <v>7.4</v>
      </c>
      <c r="E83" s="26"/>
      <c r="F83" s="27"/>
      <c r="G83" s="27"/>
      <c r="H83" s="28"/>
      <c r="I83" s="28"/>
      <c r="J83" s="28"/>
      <c r="K83" s="28"/>
      <c r="L83" s="28"/>
      <c r="M83" s="29"/>
    </row>
    <row r="84" spans="2:13" hidden="1" x14ac:dyDescent="0.2">
      <c r="B84" s="48" t="str">
        <f>CONCATENATE("7.",Prüfkriterien_7[[#This Row],[Spalte2]])</f>
        <v>7.5</v>
      </c>
      <c r="C84" s="49">
        <f>ROW()-ROW(Prüfkriterien_7[[#Headers],[Spalte3]])</f>
        <v>5</v>
      </c>
      <c r="D84" s="49">
        <f>(Prüfkriterien_7[Spalte2]+70)/10</f>
        <v>7.5</v>
      </c>
      <c r="E84" s="50"/>
      <c r="F84" s="51"/>
      <c r="G84" s="51"/>
      <c r="H84" s="52"/>
      <c r="I84" s="52"/>
      <c r="J84" s="52"/>
      <c r="K84" s="52"/>
      <c r="L84" s="52"/>
      <c r="M84" s="53"/>
    </row>
    <row r="85" spans="2:13" hidden="1" x14ac:dyDescent="0.2">
      <c r="B85" s="128" t="s">
        <v>73</v>
      </c>
      <c r="C85" s="129"/>
      <c r="D85" s="129"/>
      <c r="E85" s="129"/>
      <c r="F85" s="129"/>
      <c r="G85" s="129"/>
      <c r="H85" s="129"/>
      <c r="I85" s="129"/>
      <c r="J85" s="129"/>
      <c r="K85" s="129"/>
      <c r="L85" s="129"/>
      <c r="M85" s="130"/>
    </row>
    <row r="86" spans="2:13" hidden="1" x14ac:dyDescent="0.2">
      <c r="B86" s="39" t="s">
        <v>43</v>
      </c>
      <c r="C86" s="40" t="s">
        <v>44</v>
      </c>
      <c r="D86" s="40" t="s">
        <v>45</v>
      </c>
      <c r="E86" s="26" t="s">
        <v>46</v>
      </c>
      <c r="F86" s="27" t="s">
        <v>47</v>
      </c>
      <c r="G86" s="27" t="s">
        <v>50</v>
      </c>
      <c r="H86" s="28" t="s">
        <v>51</v>
      </c>
      <c r="I86" s="28" t="s">
        <v>52</v>
      </c>
      <c r="J86" s="28" t="s">
        <v>53</v>
      </c>
      <c r="K86" s="28" t="s">
        <v>54</v>
      </c>
      <c r="L86" s="28" t="s">
        <v>55</v>
      </c>
      <c r="M86" s="29" t="s">
        <v>56</v>
      </c>
    </row>
    <row r="87" spans="2:13" hidden="1" x14ac:dyDescent="0.2">
      <c r="B87" s="39" t="str">
        <f>CONCATENATE("8.",Prüfkriterien_8[[#This Row],[Spalte2]])</f>
        <v>8.1</v>
      </c>
      <c r="C87" s="40">
        <f>ROW()-ROW(Prüfkriterien_8[[#Headers],[Spalte3]])</f>
        <v>1</v>
      </c>
      <c r="D87" s="40">
        <f>(Prüfkriterien_8[Spalte2]+80)/10</f>
        <v>8.1</v>
      </c>
      <c r="E87" s="26"/>
      <c r="F87" s="27"/>
      <c r="G87" s="27"/>
      <c r="H87" s="28"/>
      <c r="I87" s="28"/>
      <c r="J87" s="28"/>
      <c r="K87" s="28"/>
      <c r="L87" s="28"/>
      <c r="M87" s="29"/>
    </row>
    <row r="88" spans="2:13" hidden="1" x14ac:dyDescent="0.2">
      <c r="B88" s="48" t="str">
        <f>CONCATENATE("8.",Prüfkriterien_8[[#This Row],[Spalte2]])</f>
        <v>8.2</v>
      </c>
      <c r="C88" s="49">
        <f>ROW()-ROW(Prüfkriterien_8[[#Headers],[Spalte3]])</f>
        <v>2</v>
      </c>
      <c r="D88" s="49">
        <f>(Prüfkriterien_8[Spalte2]+80)/10</f>
        <v>8.1999999999999993</v>
      </c>
      <c r="E88" s="50"/>
      <c r="F88" s="51"/>
      <c r="G88" s="51"/>
      <c r="H88" s="52"/>
      <c r="I88" s="52"/>
      <c r="J88" s="52"/>
      <c r="K88" s="52"/>
      <c r="L88" s="52"/>
      <c r="M88" s="53"/>
    </row>
    <row r="89" spans="2:13" hidden="1" x14ac:dyDescent="0.2">
      <c r="B89" s="39" t="str">
        <f>CONCATENATE("8.",Prüfkriterien_8[[#This Row],[Spalte2]])</f>
        <v>8.3</v>
      </c>
      <c r="C89" s="40">
        <f>ROW()-ROW(Prüfkriterien_8[[#Headers],[Spalte3]])</f>
        <v>3</v>
      </c>
      <c r="D89" s="40">
        <f>(Prüfkriterien_8[Spalte2]+80)/10</f>
        <v>8.3000000000000007</v>
      </c>
      <c r="E89" s="26"/>
      <c r="F89" s="27"/>
      <c r="G89" s="27"/>
      <c r="H89" s="28"/>
      <c r="I89" s="28"/>
      <c r="J89" s="28"/>
      <c r="K89" s="28"/>
      <c r="L89" s="28"/>
      <c r="M89" s="29"/>
    </row>
    <row r="90" spans="2:13" hidden="1" x14ac:dyDescent="0.2">
      <c r="B90" s="39" t="str">
        <f>CONCATENATE("8.",Prüfkriterien_8[[#This Row],[Spalte2]])</f>
        <v>8.4</v>
      </c>
      <c r="C90" s="40">
        <f>ROW()-ROW(Prüfkriterien_8[[#Headers],[Spalte3]])</f>
        <v>4</v>
      </c>
      <c r="D90" s="40">
        <f>(Prüfkriterien_8[Spalte2]+80)/10</f>
        <v>8.4</v>
      </c>
      <c r="E90" s="26"/>
      <c r="F90" s="27"/>
      <c r="G90" s="27"/>
      <c r="H90" s="28"/>
      <c r="I90" s="28"/>
      <c r="J90" s="28"/>
      <c r="K90" s="28"/>
      <c r="L90" s="28"/>
      <c r="M90" s="29"/>
    </row>
    <row r="91" spans="2:13" hidden="1" x14ac:dyDescent="0.2">
      <c r="B91" s="48" t="str">
        <f>CONCATENATE("8.",Prüfkriterien_8[[#This Row],[Spalte2]])</f>
        <v>8.5</v>
      </c>
      <c r="C91" s="49">
        <f>ROW()-ROW(Prüfkriterien_8[[#Headers],[Spalte3]])</f>
        <v>5</v>
      </c>
      <c r="D91" s="49">
        <f>(Prüfkriterien_8[Spalte2]+80)/10</f>
        <v>8.5</v>
      </c>
      <c r="E91" s="50"/>
      <c r="F91" s="51"/>
      <c r="G91" s="51"/>
      <c r="H91" s="52"/>
      <c r="I91" s="52"/>
      <c r="J91" s="52"/>
      <c r="K91" s="52"/>
      <c r="L91" s="52"/>
      <c r="M91" s="53"/>
    </row>
    <row r="92" spans="2:13" hidden="1" x14ac:dyDescent="0.2">
      <c r="B92" s="128" t="s">
        <v>74</v>
      </c>
      <c r="C92" s="129"/>
      <c r="D92" s="129"/>
      <c r="E92" s="129"/>
      <c r="F92" s="129"/>
      <c r="G92" s="129"/>
      <c r="H92" s="129"/>
      <c r="I92" s="129"/>
      <c r="J92" s="129"/>
      <c r="K92" s="129"/>
      <c r="L92" s="129"/>
      <c r="M92" s="130"/>
    </row>
    <row r="93" spans="2:13" hidden="1" x14ac:dyDescent="0.2">
      <c r="B93" s="39" t="s">
        <v>43</v>
      </c>
      <c r="C93" s="40" t="s">
        <v>44</v>
      </c>
      <c r="D93" s="40" t="s">
        <v>45</v>
      </c>
      <c r="E93" s="26" t="s">
        <v>46</v>
      </c>
      <c r="F93" s="27" t="s">
        <v>47</v>
      </c>
      <c r="G93" s="27" t="s">
        <v>50</v>
      </c>
      <c r="H93" s="28" t="s">
        <v>51</v>
      </c>
      <c r="I93" s="28" t="s">
        <v>52</v>
      </c>
      <c r="J93" s="28" t="s">
        <v>53</v>
      </c>
      <c r="K93" s="28" t="s">
        <v>54</v>
      </c>
      <c r="L93" s="28" t="s">
        <v>55</v>
      </c>
      <c r="M93" s="29" t="s">
        <v>56</v>
      </c>
    </row>
    <row r="94" spans="2:13" hidden="1" x14ac:dyDescent="0.2">
      <c r="B94" s="39" t="str">
        <f>CONCATENATE("9.",Prüfkriterien_9[[#This Row],[Spalte2]])</f>
        <v>9.1</v>
      </c>
      <c r="C94" s="40">
        <f>ROW()-ROW(Prüfkriterien_9[[#Headers],[Spalte3]])</f>
        <v>1</v>
      </c>
      <c r="D94" s="40">
        <f>(Prüfkriterien_9[Spalte2]+90)/10</f>
        <v>9.1</v>
      </c>
      <c r="E94" s="26"/>
      <c r="F94" s="27"/>
      <c r="G94" s="27"/>
      <c r="H94" s="28"/>
      <c r="I94" s="28"/>
      <c r="J94" s="28"/>
      <c r="K94" s="28"/>
      <c r="L94" s="28"/>
      <c r="M94" s="29"/>
    </row>
    <row r="95" spans="2:13" hidden="1" x14ac:dyDescent="0.2">
      <c r="B95" s="48" t="str">
        <f>CONCATENATE("9.",Prüfkriterien_9[[#This Row],[Spalte2]])</f>
        <v>9.2</v>
      </c>
      <c r="C95" s="49">
        <f>ROW()-ROW(Prüfkriterien_9[[#Headers],[Spalte3]])</f>
        <v>2</v>
      </c>
      <c r="D95" s="49">
        <f>(Prüfkriterien_9[Spalte2]+90)/10</f>
        <v>9.1999999999999993</v>
      </c>
      <c r="E95" s="50"/>
      <c r="F95" s="51"/>
      <c r="G95" s="51"/>
      <c r="H95" s="52"/>
      <c r="I95" s="52"/>
      <c r="J95" s="52"/>
      <c r="K95" s="52"/>
      <c r="L95" s="52"/>
      <c r="M95" s="53"/>
    </row>
    <row r="96" spans="2:13" hidden="1" x14ac:dyDescent="0.2">
      <c r="B96" s="39" t="str">
        <f>CONCATENATE("9.",Prüfkriterien_9[[#This Row],[Spalte2]])</f>
        <v>9.3</v>
      </c>
      <c r="C96" s="40">
        <f>ROW()-ROW(Prüfkriterien_9[[#Headers],[Spalte3]])</f>
        <v>3</v>
      </c>
      <c r="D96" s="40">
        <f>(Prüfkriterien_9[Spalte2]+90)/10</f>
        <v>9.3000000000000007</v>
      </c>
      <c r="E96" s="26"/>
      <c r="F96" s="27"/>
      <c r="G96" s="27"/>
      <c r="H96" s="28"/>
      <c r="I96" s="28"/>
      <c r="J96" s="28"/>
      <c r="K96" s="28"/>
      <c r="L96" s="28"/>
      <c r="M96" s="29"/>
    </row>
    <row r="97" spans="2:13" hidden="1" x14ac:dyDescent="0.2">
      <c r="B97" s="39" t="str">
        <f>CONCATENATE("9.",Prüfkriterien_9[[#This Row],[Spalte2]])</f>
        <v>9.4</v>
      </c>
      <c r="C97" s="40">
        <f>ROW()-ROW(Prüfkriterien_9[[#Headers],[Spalte3]])</f>
        <v>4</v>
      </c>
      <c r="D97" s="40">
        <f>(Prüfkriterien_9[Spalte2]+90)/10</f>
        <v>9.4</v>
      </c>
      <c r="E97" s="26"/>
      <c r="F97" s="27"/>
      <c r="G97" s="27"/>
      <c r="H97" s="28"/>
      <c r="I97" s="28"/>
      <c r="J97" s="28"/>
      <c r="K97" s="28"/>
      <c r="L97" s="28"/>
      <c r="M97" s="29"/>
    </row>
    <row r="98" spans="2:13" hidden="1" x14ac:dyDescent="0.2">
      <c r="B98" s="48" t="str">
        <f>CONCATENATE("9.",Prüfkriterien_9[[#This Row],[Spalte2]])</f>
        <v>9.5</v>
      </c>
      <c r="C98" s="49">
        <f>ROW()-ROW(Prüfkriterien_9[[#Headers],[Spalte3]])</f>
        <v>5</v>
      </c>
      <c r="D98" s="49">
        <f>(Prüfkriterien_9[Spalte2]+90)/10</f>
        <v>9.5</v>
      </c>
      <c r="E98" s="50"/>
      <c r="F98" s="51"/>
      <c r="G98" s="51"/>
      <c r="H98" s="52"/>
      <c r="I98" s="52"/>
      <c r="J98" s="52"/>
      <c r="K98" s="52"/>
      <c r="L98" s="52"/>
      <c r="M98" s="53"/>
    </row>
    <row r="99" spans="2:13" hidden="1" x14ac:dyDescent="0.2">
      <c r="B99" s="128" t="s">
        <v>75</v>
      </c>
      <c r="C99" s="129"/>
      <c r="D99" s="129"/>
      <c r="E99" s="129"/>
      <c r="F99" s="129"/>
      <c r="G99" s="129"/>
      <c r="H99" s="129"/>
      <c r="I99" s="129"/>
      <c r="J99" s="129"/>
      <c r="K99" s="129"/>
      <c r="L99" s="129"/>
      <c r="M99" s="130"/>
    </row>
    <row r="100" spans="2:13" hidden="1" x14ac:dyDescent="0.2">
      <c r="B100" s="39" t="s">
        <v>43</v>
      </c>
      <c r="C100" s="40" t="s">
        <v>44</v>
      </c>
      <c r="D100" s="40" t="s">
        <v>45</v>
      </c>
      <c r="E100" s="26" t="s">
        <v>46</v>
      </c>
      <c r="F100" s="27" t="s">
        <v>47</v>
      </c>
      <c r="G100" s="27" t="s">
        <v>50</v>
      </c>
      <c r="H100" s="28" t="s">
        <v>51</v>
      </c>
      <c r="I100" s="28" t="s">
        <v>52</v>
      </c>
      <c r="J100" s="28" t="s">
        <v>53</v>
      </c>
      <c r="K100" s="28" t="s">
        <v>54</v>
      </c>
      <c r="L100" s="28" t="s">
        <v>55</v>
      </c>
      <c r="M100" s="29" t="s">
        <v>56</v>
      </c>
    </row>
    <row r="101" spans="2:13" hidden="1" x14ac:dyDescent="0.2">
      <c r="B101" s="39" t="str">
        <f>CONCATENATE("10.",Prüfkriterien_10[[#This Row],[Spalte2]])</f>
        <v>10.1</v>
      </c>
      <c r="C101" s="40">
        <f>ROW()-ROW(Prüfkriterien_10[[#Headers],[Spalte3]])</f>
        <v>1</v>
      </c>
      <c r="D101" s="40">
        <f>(Prüfkriterien_10[Spalte2]+100)/10</f>
        <v>10.1</v>
      </c>
      <c r="E101" s="26"/>
      <c r="F101" s="27"/>
      <c r="G101" s="27"/>
      <c r="H101" s="28"/>
      <c r="I101" s="28"/>
      <c r="J101" s="28"/>
      <c r="K101" s="28"/>
      <c r="L101" s="28"/>
      <c r="M101" s="29"/>
    </row>
    <row r="102" spans="2:13" hidden="1" x14ac:dyDescent="0.2">
      <c r="B102" s="48" t="str">
        <f>CONCATENATE("10.",Prüfkriterien_10[[#This Row],[Spalte2]])</f>
        <v>10.2</v>
      </c>
      <c r="C102" s="49">
        <f>ROW()-ROW(Prüfkriterien_10[[#Headers],[Spalte3]])</f>
        <v>2</v>
      </c>
      <c r="D102" s="49">
        <f>(Prüfkriterien_10[Spalte2]+100)/10</f>
        <v>10.199999999999999</v>
      </c>
      <c r="E102" s="50"/>
      <c r="F102" s="51"/>
      <c r="G102" s="51"/>
      <c r="H102" s="52"/>
      <c r="I102" s="52"/>
      <c r="J102" s="52"/>
      <c r="K102" s="52"/>
      <c r="L102" s="52"/>
      <c r="M102" s="53"/>
    </row>
    <row r="103" spans="2:13" hidden="1" x14ac:dyDescent="0.2">
      <c r="B103" s="39" t="str">
        <f>CONCATENATE("10.",Prüfkriterien_10[[#This Row],[Spalte2]])</f>
        <v>10.3</v>
      </c>
      <c r="C103" s="40">
        <f>ROW()-ROW(Prüfkriterien_10[[#Headers],[Spalte3]])</f>
        <v>3</v>
      </c>
      <c r="D103" s="40">
        <f>(Prüfkriterien_10[Spalte2]+100)/10</f>
        <v>10.3</v>
      </c>
      <c r="E103" s="26"/>
      <c r="F103" s="27"/>
      <c r="G103" s="27"/>
      <c r="H103" s="28"/>
      <c r="I103" s="28"/>
      <c r="J103" s="28"/>
      <c r="K103" s="28"/>
      <c r="L103" s="28"/>
      <c r="M103" s="29"/>
    </row>
    <row r="104" spans="2:13" hidden="1" x14ac:dyDescent="0.2">
      <c r="B104" s="39" t="str">
        <f>CONCATENATE("10.",Prüfkriterien_10[[#This Row],[Spalte2]])</f>
        <v>10.4</v>
      </c>
      <c r="C104" s="40">
        <f>ROW()-ROW(Prüfkriterien_10[[#Headers],[Spalte3]])</f>
        <v>4</v>
      </c>
      <c r="D104" s="40">
        <f>(Prüfkriterien_10[Spalte2]+100)/10</f>
        <v>10.4</v>
      </c>
      <c r="E104" s="26"/>
      <c r="F104" s="27"/>
      <c r="G104" s="27"/>
      <c r="H104" s="28"/>
      <c r="I104" s="28"/>
      <c r="J104" s="28"/>
      <c r="K104" s="28"/>
      <c r="L104" s="28"/>
      <c r="M104" s="29"/>
    </row>
    <row r="105" spans="2:13" hidden="1" x14ac:dyDescent="0.2">
      <c r="B105" s="48" t="str">
        <f>CONCATENATE("10.",Prüfkriterien_10[[#This Row],[Spalte2]])</f>
        <v>10.5</v>
      </c>
      <c r="C105" s="49">
        <f>ROW()-ROW(Prüfkriterien_10[[#Headers],[Spalte3]])</f>
        <v>5</v>
      </c>
      <c r="D105" s="49">
        <f>(Prüfkriterien_10[Spalte2]+100)/10</f>
        <v>10.5</v>
      </c>
      <c r="E105" s="50"/>
      <c r="F105" s="51"/>
      <c r="G105" s="51"/>
      <c r="H105" s="52"/>
      <c r="I105" s="52"/>
      <c r="J105" s="52"/>
      <c r="K105" s="52"/>
      <c r="L105" s="52"/>
      <c r="M105" s="53"/>
    </row>
    <row r="106" spans="2:13" hidden="1" x14ac:dyDescent="0.2">
      <c r="B106" s="128" t="s">
        <v>76</v>
      </c>
      <c r="C106" s="129"/>
      <c r="D106" s="129"/>
      <c r="E106" s="129"/>
      <c r="F106" s="129"/>
      <c r="G106" s="129"/>
      <c r="H106" s="129"/>
      <c r="I106" s="129"/>
      <c r="J106" s="129"/>
      <c r="K106" s="129"/>
      <c r="L106" s="129"/>
      <c r="M106" s="130"/>
    </row>
    <row r="107" spans="2:13" hidden="1" x14ac:dyDescent="0.2">
      <c r="B107" s="39" t="s">
        <v>43</v>
      </c>
      <c r="C107" s="40" t="s">
        <v>44</v>
      </c>
      <c r="D107" s="40" t="s">
        <v>45</v>
      </c>
      <c r="E107" s="26" t="s">
        <v>46</v>
      </c>
      <c r="F107" s="27" t="s">
        <v>47</v>
      </c>
      <c r="G107" s="27" t="s">
        <v>50</v>
      </c>
      <c r="H107" s="28" t="s">
        <v>51</v>
      </c>
      <c r="I107" s="28" t="s">
        <v>52</v>
      </c>
      <c r="J107" s="28" t="s">
        <v>53</v>
      </c>
      <c r="K107" s="28" t="s">
        <v>54</v>
      </c>
      <c r="L107" s="28" t="s">
        <v>55</v>
      </c>
      <c r="M107" s="29" t="s">
        <v>56</v>
      </c>
    </row>
    <row r="108" spans="2:13" hidden="1" x14ac:dyDescent="0.2">
      <c r="B108" s="39" t="str">
        <f>CONCATENATE("11.",Prüfkriterien_11[[#This Row],[Spalte2]])</f>
        <v>11.1</v>
      </c>
      <c r="C108" s="40">
        <f>ROW()-ROW(Prüfkriterien_11[[#Headers],[Spalte3]])</f>
        <v>1</v>
      </c>
      <c r="D108" s="40">
        <f>(Prüfkriterien_11[Spalte2]+110)/10</f>
        <v>11.1</v>
      </c>
      <c r="E108" s="26"/>
      <c r="F108" s="27"/>
      <c r="G108" s="27"/>
      <c r="H108" s="28"/>
      <c r="I108" s="28"/>
      <c r="J108" s="28"/>
      <c r="K108" s="28"/>
      <c r="L108" s="28"/>
      <c r="M108" s="29"/>
    </row>
    <row r="109" spans="2:13" hidden="1" x14ac:dyDescent="0.2">
      <c r="B109" s="48" t="str">
        <f>CONCATENATE("11.",Prüfkriterien_11[[#This Row],[Spalte2]])</f>
        <v>11.2</v>
      </c>
      <c r="C109" s="49">
        <f>ROW()-ROW(Prüfkriterien_11[[#Headers],[Spalte3]])</f>
        <v>2</v>
      </c>
      <c r="D109" s="49">
        <f>(Prüfkriterien_11[Spalte2]+110)/10</f>
        <v>11.2</v>
      </c>
      <c r="E109" s="50"/>
      <c r="F109" s="51"/>
      <c r="G109" s="51"/>
      <c r="H109" s="52"/>
      <c r="I109" s="52"/>
      <c r="J109" s="52"/>
      <c r="K109" s="52"/>
      <c r="L109" s="52"/>
      <c r="M109" s="53"/>
    </row>
    <row r="110" spans="2:13" hidden="1" x14ac:dyDescent="0.2">
      <c r="B110" s="39" t="str">
        <f>CONCATENATE("11.",Prüfkriterien_11[[#This Row],[Spalte2]])</f>
        <v>11.3</v>
      </c>
      <c r="C110" s="40">
        <f>ROW()-ROW(Prüfkriterien_11[[#Headers],[Spalte3]])</f>
        <v>3</v>
      </c>
      <c r="D110" s="40">
        <f>(Prüfkriterien_11[Spalte2]+110)/10</f>
        <v>11.3</v>
      </c>
      <c r="E110" s="26"/>
      <c r="F110" s="27"/>
      <c r="G110" s="27"/>
      <c r="H110" s="28"/>
      <c r="I110" s="28"/>
      <c r="J110" s="28"/>
      <c r="K110" s="28"/>
      <c r="L110" s="28"/>
      <c r="M110" s="29"/>
    </row>
    <row r="111" spans="2:13" hidden="1" x14ac:dyDescent="0.2">
      <c r="B111" s="39" t="str">
        <f>CONCATENATE("11.",Prüfkriterien_11[[#This Row],[Spalte2]])</f>
        <v>11.4</v>
      </c>
      <c r="C111" s="40">
        <f>ROW()-ROW(Prüfkriterien_11[[#Headers],[Spalte3]])</f>
        <v>4</v>
      </c>
      <c r="D111" s="40">
        <f>(Prüfkriterien_11[Spalte2]+110)/10</f>
        <v>11.4</v>
      </c>
      <c r="E111" s="26"/>
      <c r="F111" s="27"/>
      <c r="G111" s="27"/>
      <c r="H111" s="28"/>
      <c r="I111" s="28"/>
      <c r="J111" s="28"/>
      <c r="K111" s="28"/>
      <c r="L111" s="28"/>
      <c r="M111" s="29"/>
    </row>
    <row r="112" spans="2:13" hidden="1" x14ac:dyDescent="0.2">
      <c r="B112" s="48" t="str">
        <f>CONCATENATE("11.",Prüfkriterien_11[[#This Row],[Spalte2]])</f>
        <v>11.5</v>
      </c>
      <c r="C112" s="49">
        <f>ROW()-ROW(Prüfkriterien_11[[#Headers],[Spalte3]])</f>
        <v>5</v>
      </c>
      <c r="D112" s="49">
        <f>(Prüfkriterien_11[Spalte2]+110)/10</f>
        <v>11.5</v>
      </c>
      <c r="E112" s="50"/>
      <c r="F112" s="51"/>
      <c r="G112" s="51"/>
      <c r="H112" s="52"/>
      <c r="I112" s="52"/>
      <c r="J112" s="52"/>
      <c r="K112" s="52"/>
      <c r="L112" s="52"/>
      <c r="M112" s="53"/>
    </row>
    <row r="113" ht="6.75" customHeight="1" x14ac:dyDescent="0.2"/>
  </sheetData>
  <sheetProtection algorithmName="SHA-512" hashValue="bwJ/DQ97zBSkomleQg/Q26LEYjdkrsCNt/otpnMOzjgN+OeOnEwGFW8KRsbCsIICItzLkWm9fqD2l9qHjc9Vgw==" saltValue="eF/Z5Ep17lNUvLRjpoMyBg==" spinCount="100000" sheet="1" formatCells="0" formatRows="0" selectLockedCells="1"/>
  <mergeCells count="23">
    <mergeCell ref="B64:M64"/>
    <mergeCell ref="C4:K4"/>
    <mergeCell ref="B6:B7"/>
    <mergeCell ref="C6:C7"/>
    <mergeCell ref="E6:E7"/>
    <mergeCell ref="F6:F7"/>
    <mergeCell ref="G6:G7"/>
    <mergeCell ref="H6:L6"/>
    <mergeCell ref="M6:M7"/>
    <mergeCell ref="D6:D7"/>
    <mergeCell ref="B57:M57"/>
    <mergeCell ref="B2:M2"/>
    <mergeCell ref="B5:M5"/>
    <mergeCell ref="B8:M8"/>
    <mergeCell ref="B18:M18"/>
    <mergeCell ref="B42:M42"/>
    <mergeCell ref="B3:M3"/>
    <mergeCell ref="B106:M106"/>
    <mergeCell ref="B71:M71"/>
    <mergeCell ref="B78:M78"/>
    <mergeCell ref="B85:M85"/>
    <mergeCell ref="B92:M92"/>
    <mergeCell ref="B99:M99"/>
  </mergeCells>
  <dataValidations count="2">
    <dataValidation type="list" allowBlank="1" showInputMessage="1" showErrorMessage="1" sqref="C4:K4">
      <formula1>_Betriebsname</formula1>
    </dataValidation>
    <dataValidation type="list" allowBlank="1" showInputMessage="1" showErrorMessage="1" sqref="M4">
      <formula1>_Datum</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&amp;L&amp;"Arial,Standard"&amp;8Version 2023&amp;C&amp;G&amp;R
&amp;"Arial,Standard"&amp;8&amp;P von &amp;N</oddFooter>
  </headerFooter>
  <rowBreaks count="1" manualBreakCount="1">
    <brk id="17" max="16383" man="1"/>
  </rowBreaks>
  <ignoredErrors>
    <ignoredError sqref="H10" listDataValidation="1"/>
  </ignoredErrors>
  <legacyDrawingHF r:id="rId2"/>
  <tableParts count="11">
    <tablePart r:id="rId3"/>
    <tablePart r:id="rId4"/>
    <tablePart r:id="rId5"/>
    <tablePart r:id="rId6"/>
    <tablePart r:id="rId7"/>
    <tablePart r:id="rId8"/>
    <tablePart r:id="rId9"/>
    <tablePart r:id="rId10"/>
    <tablePart r:id="rId11"/>
    <tablePart r:id="rId12"/>
    <tablePart r:id="rId13"/>
  </tableParts>
  <extLst>
    <ext xmlns:x14="http://schemas.microsoft.com/office/spreadsheetml/2009/9/main" uri="{78C0D931-6437-407d-A8EE-F0AAD7539E65}">
      <x14:conditionalFormattings>
        <x14:conditionalFormatting xmlns:xm="http://schemas.microsoft.com/office/excel/2006/main">
          <x14:cfRule type="containsText" priority="11" operator="containsText" id="{5E95DCB8-8D9B-43CB-9F0E-367D7B8C392E}">
            <xm:f>NOT(ISERROR(SEARCH("grau",H19)))</xm:f>
            <xm:f>"grau"</xm:f>
            <x14:dxf>
              <font>
                <color rgb="FF808080"/>
              </font>
              <fill>
                <patternFill>
                  <bgColor rgb="FF808080"/>
                </patternFill>
              </fill>
            </x14:dxf>
          </x14:cfRule>
          <xm:sqref>H65:L70 H58:L63 H19:L41 H43:L56</xm:sqref>
        </x14:conditionalFormatting>
        <x14:conditionalFormatting xmlns:xm="http://schemas.microsoft.com/office/excel/2006/main">
          <x14:cfRule type="containsText" priority="8" operator="containsText" id="{856D55F9-5406-42BE-8943-059812964641}">
            <xm:f>NOT(ISERROR(SEARCH("grau",H10)))</xm:f>
            <xm:f>"grau"</xm:f>
            <x14:dxf>
              <font>
                <strike val="0"/>
                <color rgb="FF808080"/>
              </font>
              <fill>
                <patternFill>
                  <bgColor rgb="FF808080"/>
                </patternFill>
              </fill>
            </x14:dxf>
          </x14:cfRule>
          <xm:sqref>H10:L17</xm:sqref>
        </x14:conditionalFormatting>
        <x14:conditionalFormatting xmlns:xm="http://schemas.microsoft.com/office/excel/2006/main">
          <x14:cfRule type="containsText" priority="6" operator="containsText" id="{3EA6EFDB-E455-4F38-A982-1E38324F0343}">
            <xm:f>NOT(ISERROR(SEARCH("grau",H72)))</xm:f>
            <xm:f>"grau"</xm:f>
            <x14:dxf>
              <font>
                <color rgb="FF808080"/>
              </font>
              <fill>
                <patternFill>
                  <bgColor rgb="FF808080"/>
                </patternFill>
              </fill>
            </x14:dxf>
          </x14:cfRule>
          <xm:sqref>H72:L77</xm:sqref>
        </x14:conditionalFormatting>
        <x14:conditionalFormatting xmlns:xm="http://schemas.microsoft.com/office/excel/2006/main">
          <x14:cfRule type="containsText" priority="5" operator="containsText" id="{5BEAB68E-34A9-4110-B056-50320AFBCCB0}">
            <xm:f>NOT(ISERROR(SEARCH("grau",H79)))</xm:f>
            <xm:f>"grau"</xm:f>
            <x14:dxf>
              <font>
                <color rgb="FF808080"/>
              </font>
              <fill>
                <patternFill>
                  <bgColor rgb="FF808080"/>
                </patternFill>
              </fill>
            </x14:dxf>
          </x14:cfRule>
          <xm:sqref>H79:L84</xm:sqref>
        </x14:conditionalFormatting>
        <x14:conditionalFormatting xmlns:xm="http://schemas.microsoft.com/office/excel/2006/main">
          <x14:cfRule type="containsText" priority="4" operator="containsText" id="{CF7EDDB7-2157-4E54-80CC-AC6AB6FBA5CD}">
            <xm:f>NOT(ISERROR(SEARCH("grau",H86)))</xm:f>
            <xm:f>"grau"</xm:f>
            <x14:dxf>
              <font>
                <color rgb="FF808080"/>
              </font>
              <fill>
                <patternFill>
                  <bgColor rgb="FF808080"/>
                </patternFill>
              </fill>
            </x14:dxf>
          </x14:cfRule>
          <xm:sqref>H86:L91</xm:sqref>
        </x14:conditionalFormatting>
        <x14:conditionalFormatting xmlns:xm="http://schemas.microsoft.com/office/excel/2006/main">
          <x14:cfRule type="containsText" priority="3" operator="containsText" id="{A15A7D79-1345-4D48-A805-61E375A492E8}">
            <xm:f>NOT(ISERROR(SEARCH("grau",H93)))</xm:f>
            <xm:f>"grau"</xm:f>
            <x14:dxf>
              <font>
                <color rgb="FF808080"/>
              </font>
              <fill>
                <patternFill>
                  <bgColor rgb="FF808080"/>
                </patternFill>
              </fill>
            </x14:dxf>
          </x14:cfRule>
          <xm:sqref>H93:L98</xm:sqref>
        </x14:conditionalFormatting>
        <x14:conditionalFormatting xmlns:xm="http://schemas.microsoft.com/office/excel/2006/main">
          <x14:cfRule type="containsText" priority="2" operator="containsText" id="{24D64CB9-06C8-4AB6-96E9-068B2C93B725}">
            <xm:f>NOT(ISERROR(SEARCH("grau",H100)))</xm:f>
            <xm:f>"grau"</xm:f>
            <x14:dxf>
              <font>
                <color rgb="FF808080"/>
              </font>
              <fill>
                <patternFill>
                  <bgColor rgb="FF808080"/>
                </patternFill>
              </fill>
            </x14:dxf>
          </x14:cfRule>
          <xm:sqref>H100:L105</xm:sqref>
        </x14:conditionalFormatting>
        <x14:conditionalFormatting xmlns:xm="http://schemas.microsoft.com/office/excel/2006/main">
          <x14:cfRule type="containsText" priority="1" operator="containsText" id="{04852FE4-12C5-447A-9DDA-1F52D59ECA2D}">
            <xm:f>NOT(ISERROR(SEARCH("grau",H107)))</xm:f>
            <xm:f>"grau"</xm:f>
            <x14:dxf>
              <font>
                <color rgb="FF808080"/>
              </font>
              <fill>
                <patternFill>
                  <bgColor rgb="FF808080"/>
                </patternFill>
              </fill>
            </x14:dxf>
          </x14:cfRule>
          <xm:sqref>H107:L112</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Einstellungen!$C$10:$C$11</xm:f>
          </x14:formula1>
          <xm:sqref>I65:J65</xm:sqref>
        </x14:dataValidation>
        <x14:dataValidation type="list" allowBlank="1" showInputMessage="1" showErrorMessage="1">
          <x14:formula1>
            <xm:f>Einstellungen!$C$9:$C$11</xm:f>
          </x14:formula1>
          <xm:sqref>H58:L63 H65:L70 H72:L77 H79:L84 H86:L91 H93:L98 H100:L105 H107:L112 H19:L41 H9:L17 H43:L56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FF0000"/>
  </sheetPr>
  <dimension ref="B1:E14"/>
  <sheetViews>
    <sheetView zoomScaleNormal="100" workbookViewId="0">
      <selection activeCell="C8" sqref="C8"/>
    </sheetView>
  </sheetViews>
  <sheetFormatPr baseColWidth="10" defaultColWidth="11.5703125" defaultRowHeight="14.25" x14ac:dyDescent="0.2"/>
  <cols>
    <col min="1" max="1" width="1.140625" style="6" customWidth="1"/>
    <col min="2" max="2" width="29.28515625" style="6" customWidth="1"/>
    <col min="3" max="3" width="53.28515625" style="7" customWidth="1"/>
    <col min="4" max="4" width="1.140625" style="6" customWidth="1"/>
    <col min="5" max="16384" width="11.5703125" style="6"/>
  </cols>
  <sheetData>
    <row r="1" spans="2:5" ht="6" customHeight="1" x14ac:dyDescent="0.2"/>
    <row r="2" spans="2:5" ht="15" x14ac:dyDescent="0.25">
      <c r="B2" s="144" t="s">
        <v>78</v>
      </c>
      <c r="C2" s="144"/>
    </row>
    <row r="3" spans="2:5" ht="7.9" customHeight="1" x14ac:dyDescent="0.25">
      <c r="B3" s="8"/>
      <c r="C3" s="8"/>
    </row>
    <row r="4" spans="2:5" ht="55.9" customHeight="1" x14ac:dyDescent="0.25">
      <c r="B4" s="145" t="s">
        <v>42</v>
      </c>
      <c r="C4" s="145"/>
    </row>
    <row r="5" spans="2:5" ht="7.9" customHeight="1" x14ac:dyDescent="0.2">
      <c r="B5" s="9"/>
      <c r="C5" s="9"/>
    </row>
    <row r="6" spans="2:5" s="10" customFormat="1" ht="25.9" customHeight="1" x14ac:dyDescent="0.25">
      <c r="B6" s="63" t="s">
        <v>57</v>
      </c>
      <c r="C6" s="46" t="s">
        <v>81</v>
      </c>
    </row>
    <row r="7" spans="2:5" s="10" customFormat="1" ht="25.9" customHeight="1" x14ac:dyDescent="0.25">
      <c r="B7" s="63" t="s">
        <v>79</v>
      </c>
      <c r="C7" s="46"/>
    </row>
    <row r="8" spans="2:5" s="10" customFormat="1" ht="25.9" customHeight="1" x14ac:dyDescent="0.25">
      <c r="B8" s="62" t="s">
        <v>77</v>
      </c>
      <c r="C8" s="47" t="s">
        <v>129</v>
      </c>
    </row>
    <row r="9" spans="2:5" s="10" customFormat="1" ht="25.9" customHeight="1" x14ac:dyDescent="0.25">
      <c r="B9" s="55" t="s">
        <v>58</v>
      </c>
      <c r="C9" s="12" t="s">
        <v>15</v>
      </c>
    </row>
    <row r="10" spans="2:5" s="10" customFormat="1" ht="25.9" customHeight="1" x14ac:dyDescent="0.25">
      <c r="B10" s="11"/>
      <c r="C10" s="73"/>
      <c r="E10" s="64" t="s">
        <v>80</v>
      </c>
    </row>
    <row r="11" spans="2:5" s="10" customFormat="1" ht="25.9" customHeight="1" x14ac:dyDescent="0.25">
      <c r="B11" s="11"/>
      <c r="C11" s="72" t="s">
        <v>40</v>
      </c>
    </row>
    <row r="12" spans="2:5" s="10" customFormat="1" ht="25.9" customHeight="1" x14ac:dyDescent="0.25">
      <c r="B12" s="55" t="s">
        <v>59</v>
      </c>
      <c r="C12" s="66" t="s">
        <v>27</v>
      </c>
    </row>
    <row r="13" spans="2:5" s="10" customFormat="1" ht="25.9" customHeight="1" x14ac:dyDescent="0.25">
      <c r="B13" s="11"/>
      <c r="C13" s="66" t="s">
        <v>28</v>
      </c>
    </row>
    <row r="14" spans="2:5" s="10" customFormat="1" ht="25.9" customHeight="1" x14ac:dyDescent="0.25">
      <c r="B14" s="11"/>
      <c r="C14" s="66" t="s">
        <v>29</v>
      </c>
    </row>
  </sheetData>
  <sheetProtection password="AA96" sheet="1" objects="1" scenarios="1"/>
  <dataConsolidate/>
  <mergeCells count="2">
    <mergeCell ref="B2:C2"/>
    <mergeCell ref="B4:C4"/>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14</vt:i4>
      </vt:variant>
    </vt:vector>
  </HeadingPairs>
  <TitlesOfParts>
    <vt:vector size="18" baseType="lpstr">
      <vt:lpstr>Angaben zum Audit</vt:lpstr>
      <vt:lpstr>Maßnahmenplan</vt:lpstr>
      <vt:lpstr>Checkliste</vt:lpstr>
      <vt:lpstr>Einstellungen</vt:lpstr>
      <vt:lpstr>_Betriebsname</vt:lpstr>
      <vt:lpstr>_Betriesname</vt:lpstr>
      <vt:lpstr>_chbx</vt:lpstr>
      <vt:lpstr>_Datum</vt:lpstr>
      <vt:lpstr>_grau</vt:lpstr>
      <vt:lpstr>_KO</vt:lpstr>
      <vt:lpstr>_lAbw</vt:lpstr>
      <vt:lpstr>_RLV</vt:lpstr>
      <vt:lpstr>_sAbw</vt:lpstr>
      <vt:lpstr>Checkliste!Drucktitel</vt:lpstr>
      <vt:lpstr>'Angaben zum Audit'!Print_Area</vt:lpstr>
      <vt:lpstr>Checkliste!Print_Area</vt:lpstr>
      <vt:lpstr>Maßnahmenplan!Print_Area</vt:lpstr>
      <vt:lpstr>Checkliste!Print_Titles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Vorlage_1_6_Neutral</dc:title>
  <dc:creator/>
  <cp:lastModifiedBy/>
  <dcterms:created xsi:type="dcterms:W3CDTF">2006-09-16T00:00:00Z</dcterms:created>
  <dcterms:modified xsi:type="dcterms:W3CDTF">2022-11-11T08:19:55Z</dcterms:modified>
</cp:coreProperties>
</file>