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Password="AA96" lockStructure="1"/>
  <bookViews>
    <workbookView xWindow="240" yWindow="108" windowWidth="14808" windowHeight="8016"/>
  </bookViews>
  <sheets>
    <sheet name="Angaben zum Audit" sheetId="1" r:id="rId1"/>
    <sheet name="Maßnahmenplan" sheetId="2" r:id="rId2"/>
    <sheet name="Checkliste" sheetId="7" r:id="rId3"/>
    <sheet name="Einstellungen" sheetId="4" r:id="rId4"/>
  </sheets>
  <externalReferences>
    <externalReference r:id="rId5"/>
    <externalReference r:id="rId6"/>
  </externalReference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2">Checkliste!$A$1:$M$177</definedName>
    <definedName name="_xlnm.Print_Titles" localSheetId="2">Checkliste!$2:$7</definedName>
    <definedName name="Print_Area" localSheetId="0">'Angaben zum Audit'!$A$1:$M$32</definedName>
    <definedName name="Print_Area" localSheetId="2">Checkliste!$A$1:$N$206</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19" i="7" l="1"/>
  <c r="B19" i="7" s="1"/>
  <c r="D19" i="7" l="1"/>
  <c r="C135" i="7"/>
  <c r="D135" i="7" s="1"/>
  <c r="B135" i="7" l="1"/>
  <c r="C177" i="7"/>
  <c r="B177" i="7" s="1"/>
  <c r="C183" i="7"/>
  <c r="B183" i="7" s="1"/>
  <c r="D177" i="7" l="1"/>
  <c r="D183" i="7"/>
  <c r="C161" i="7"/>
  <c r="B161" i="7" s="1"/>
  <c r="C163" i="7"/>
  <c r="D163" i="7" s="1"/>
  <c r="C160" i="7"/>
  <c r="B160" i="7" s="1"/>
  <c r="C65" i="7"/>
  <c r="B65" i="7" s="1"/>
  <c r="B163" i="7" l="1"/>
  <c r="D161" i="7"/>
  <c r="D160" i="7"/>
  <c r="D65" i="7"/>
  <c r="C118" i="7" l="1"/>
  <c r="B118" i="7" s="1"/>
  <c r="D118" i="7" l="1"/>
  <c r="C34" i="7"/>
  <c r="B34" i="7" s="1"/>
  <c r="D34" i="7" l="1"/>
  <c r="C55" i="7"/>
  <c r="B55" i="7" s="1"/>
  <c r="D55" i="7" l="1"/>
  <c r="C14" i="7"/>
  <c r="B14" i="7" s="1"/>
  <c r="D14" i="7" l="1"/>
  <c r="C20" i="7" l="1"/>
  <c r="B20" i="7" s="1"/>
  <c r="D20" i="7" l="1"/>
  <c r="C36" i="7"/>
  <c r="B36" i="7" s="1"/>
  <c r="C139" i="7"/>
  <c r="B139" i="7" s="1"/>
  <c r="C138" i="7"/>
  <c r="B138" i="7" s="1"/>
  <c r="C125" i="7"/>
  <c r="B125" i="7" s="1"/>
  <c r="D139" i="7" l="1"/>
  <c r="D36" i="7"/>
  <c r="D138" i="7"/>
  <c r="D125" i="7"/>
  <c r="B2" i="7"/>
  <c r="C126" i="7" l="1"/>
  <c r="B126" i="7" s="1"/>
  <c r="C127" i="7"/>
  <c r="B127" i="7" s="1"/>
  <c r="D127" i="7" l="1"/>
  <c r="D126" i="7"/>
  <c r="C11" i="7"/>
  <c r="B11" i="7" s="1"/>
  <c r="D11" i="7" l="1"/>
  <c r="C50" i="7" l="1"/>
  <c r="B50" i="7" s="1"/>
  <c r="C52" i="7"/>
  <c r="B52" i="7" s="1"/>
  <c r="D50" i="7" l="1"/>
  <c r="D52" i="7"/>
  <c r="C62" i="7"/>
  <c r="B62" i="7" s="1"/>
  <c r="C63" i="7"/>
  <c r="B63" i="7" s="1"/>
  <c r="D63" i="7" l="1"/>
  <c r="D62" i="7"/>
  <c r="C143" i="7"/>
  <c r="B143" i="7" s="1"/>
  <c r="D143" i="7" l="1"/>
  <c r="C100" i="7"/>
  <c r="C91" i="7"/>
  <c r="C51" i="7"/>
  <c r="C49" i="7"/>
  <c r="C41" i="7"/>
  <c r="B41" i="7" s="1"/>
  <c r="B49" i="7" l="1"/>
  <c r="B51" i="7"/>
  <c r="B91" i="7"/>
  <c r="B100" i="7"/>
  <c r="D100" i="7"/>
  <c r="D91" i="7"/>
  <c r="D51" i="7"/>
  <c r="D49" i="7"/>
  <c r="D41" i="7"/>
  <c r="C172" i="7"/>
  <c r="B172" i="7" s="1"/>
  <c r="D172" i="7" l="1"/>
  <c r="C171" i="7"/>
  <c r="B171" i="7" s="1"/>
  <c r="C146" i="7"/>
  <c r="B146" i="7" s="1"/>
  <c r="C142" i="7"/>
  <c r="B142" i="7" s="1"/>
  <c r="C137" i="7"/>
  <c r="D137" i="7" s="1"/>
  <c r="C140" i="7"/>
  <c r="B140" i="7" s="1"/>
  <c r="C141" i="7"/>
  <c r="B141" i="7" s="1"/>
  <c r="C144" i="7"/>
  <c r="B144" i="7" s="1"/>
  <c r="C24" i="7"/>
  <c r="B24" i="7" s="1"/>
  <c r="C25" i="7"/>
  <c r="B25" i="7" s="1"/>
  <c r="C26" i="7"/>
  <c r="B26" i="7" s="1"/>
  <c r="D146" i="7" l="1"/>
  <c r="D171" i="7"/>
  <c r="D142" i="7"/>
  <c r="B137" i="7"/>
  <c r="D140" i="7"/>
  <c r="D141" i="7"/>
  <c r="D144" i="7"/>
  <c r="D24" i="7"/>
  <c r="D25" i="7"/>
  <c r="D26" i="7"/>
  <c r="C23" i="7"/>
  <c r="B23" i="7" s="1"/>
  <c r="D23" i="7" l="1"/>
  <c r="C149" i="7" l="1"/>
  <c r="B149" i="7" s="1"/>
  <c r="C150" i="7"/>
  <c r="D150" i="7" s="1"/>
  <c r="C130" i="7"/>
  <c r="B130" i="7" s="1"/>
  <c r="C131" i="7"/>
  <c r="D131" i="7" s="1"/>
  <c r="B150" i="7" l="1"/>
  <c r="D149" i="7"/>
  <c r="D130" i="7"/>
  <c r="B131" i="7"/>
  <c r="C173" i="7"/>
  <c r="B173" i="7" s="1"/>
  <c r="C174" i="7"/>
  <c r="D174" i="7" s="1"/>
  <c r="C175" i="7"/>
  <c r="B175" i="7" s="1"/>
  <c r="C176" i="7"/>
  <c r="D176" i="7" s="1"/>
  <c r="B176" i="7" l="1"/>
  <c r="D175" i="7"/>
  <c r="B174" i="7"/>
  <c r="D173" i="7"/>
  <c r="C162" i="7"/>
  <c r="D162" i="7" s="1"/>
  <c r="C159" i="7"/>
  <c r="B159" i="7" s="1"/>
  <c r="C158" i="7"/>
  <c r="B158" i="7" s="1"/>
  <c r="C157" i="7"/>
  <c r="B157" i="7" s="1"/>
  <c r="C166" i="7"/>
  <c r="B166" i="7" s="1"/>
  <c r="C156" i="7"/>
  <c r="B156" i="7" s="1"/>
  <c r="C164" i="7"/>
  <c r="D164" i="7" s="1"/>
  <c r="C136" i="7"/>
  <c r="B136" i="7" s="1"/>
  <c r="C133" i="7"/>
  <c r="B133" i="7" s="1"/>
  <c r="C134" i="7"/>
  <c r="B134" i="7" s="1"/>
  <c r="C148" i="7"/>
  <c r="B148" i="7" s="1"/>
  <c r="C145" i="7"/>
  <c r="B145" i="7" s="1"/>
  <c r="C132" i="7"/>
  <c r="B132" i="7" s="1"/>
  <c r="C106" i="7"/>
  <c r="C107" i="7"/>
  <c r="C108" i="7"/>
  <c r="C109" i="7"/>
  <c r="C110" i="7"/>
  <c r="C111" i="7"/>
  <c r="B111" i="7" s="1"/>
  <c r="C112" i="7"/>
  <c r="B112" i="7" s="1"/>
  <c r="C74" i="7"/>
  <c r="C75" i="7"/>
  <c r="C76" i="7"/>
  <c r="C77" i="7"/>
  <c r="C78" i="7"/>
  <c r="C79" i="7"/>
  <c r="C80" i="7"/>
  <c r="C81" i="7"/>
  <c r="C82" i="7"/>
  <c r="C83" i="7"/>
  <c r="C84" i="7"/>
  <c r="C85" i="7"/>
  <c r="C86" i="7"/>
  <c r="C87" i="7"/>
  <c r="C88" i="7"/>
  <c r="C89" i="7"/>
  <c r="C90" i="7"/>
  <c r="C92" i="7"/>
  <c r="C93" i="7"/>
  <c r="C94" i="7"/>
  <c r="C95" i="7"/>
  <c r="C96" i="7"/>
  <c r="C97" i="7"/>
  <c r="C98" i="7"/>
  <c r="C99" i="7"/>
  <c r="C101" i="7"/>
  <c r="C102" i="7"/>
  <c r="C103" i="7"/>
  <c r="C104" i="7"/>
  <c r="C105" i="7"/>
  <c r="C113" i="7"/>
  <c r="B113" i="7" s="1"/>
  <c r="C114" i="7"/>
  <c r="B114" i="7" s="1"/>
  <c r="C115" i="7"/>
  <c r="B115" i="7" s="1"/>
  <c r="C42" i="7"/>
  <c r="C43" i="7"/>
  <c r="C44" i="7"/>
  <c r="C45" i="7"/>
  <c r="C46" i="7"/>
  <c r="C47" i="7"/>
  <c r="C48" i="7"/>
  <c r="C53" i="7"/>
  <c r="C54" i="7"/>
  <c r="C56" i="7"/>
  <c r="C57" i="7"/>
  <c r="C58" i="7"/>
  <c r="C59" i="7"/>
  <c r="C60" i="7"/>
  <c r="C61" i="7"/>
  <c r="C64" i="7"/>
  <c r="C66" i="7"/>
  <c r="C70" i="7"/>
  <c r="C68" i="7"/>
  <c r="C71" i="7"/>
  <c r="C69" i="7"/>
  <c r="C40" i="7"/>
  <c r="C73" i="7"/>
  <c r="C117" i="7"/>
  <c r="D117" i="7" s="1"/>
  <c r="C72" i="7"/>
  <c r="C67" i="7"/>
  <c r="C32" i="7"/>
  <c r="B32" i="7" s="1"/>
  <c r="C33" i="7"/>
  <c r="B33" i="7" s="1"/>
  <c r="C35" i="7"/>
  <c r="D35" i="7" s="1"/>
  <c r="C31" i="7"/>
  <c r="B31" i="7" s="1"/>
  <c r="C18" i="7"/>
  <c r="B18" i="7" s="1"/>
  <c r="C16" i="7"/>
  <c r="B16" i="7" s="1"/>
  <c r="C17" i="7"/>
  <c r="B17" i="7" s="1"/>
  <c r="C15" i="7"/>
  <c r="D15" i="7" l="1"/>
  <c r="B15" i="7"/>
  <c r="B94" i="7"/>
  <c r="B64" i="7"/>
  <c r="B43" i="7"/>
  <c r="B93" i="7"/>
  <c r="B76" i="7"/>
  <c r="D42" i="7"/>
  <c r="B89" i="7"/>
  <c r="D44" i="7"/>
  <c r="B104" i="7"/>
  <c r="B66" i="7"/>
  <c r="B72" i="7"/>
  <c r="B75" i="7"/>
  <c r="B77" i="7"/>
  <c r="B59" i="7"/>
  <c r="B92" i="7"/>
  <c r="B58" i="7"/>
  <c r="B56" i="7"/>
  <c r="B88" i="7"/>
  <c r="B105" i="7"/>
  <c r="B86" i="7"/>
  <c r="B108" i="7"/>
  <c r="B90" i="7"/>
  <c r="B61" i="7"/>
  <c r="B110" i="7"/>
  <c r="B67" i="7"/>
  <c r="B60" i="7"/>
  <c r="B103" i="7"/>
  <c r="B102" i="7"/>
  <c r="B84" i="7"/>
  <c r="B107" i="7"/>
  <c r="B73" i="7"/>
  <c r="B54" i="7"/>
  <c r="B83" i="7"/>
  <c r="B69" i="7"/>
  <c r="B98" i="7"/>
  <c r="B97" i="7"/>
  <c r="B74" i="7"/>
  <c r="B87" i="7"/>
  <c r="B109" i="7"/>
  <c r="B57" i="7"/>
  <c r="B85" i="7"/>
  <c r="B101" i="7"/>
  <c r="B106" i="7"/>
  <c r="B40" i="7"/>
  <c r="B53" i="7"/>
  <c r="B99" i="7"/>
  <c r="B82" i="7"/>
  <c r="B48" i="7"/>
  <c r="B81" i="7"/>
  <c r="B71" i="7"/>
  <c r="B47" i="7"/>
  <c r="B80" i="7"/>
  <c r="B68" i="7"/>
  <c r="B46" i="7"/>
  <c r="B96" i="7"/>
  <c r="B79" i="7"/>
  <c r="B70" i="7"/>
  <c r="D45" i="7"/>
  <c r="B95" i="7"/>
  <c r="B78" i="7"/>
  <c r="B162" i="7"/>
  <c r="D159" i="7"/>
  <c r="D158" i="7"/>
  <c r="D157" i="7"/>
  <c r="D166" i="7"/>
  <c r="B164" i="7"/>
  <c r="D136" i="7"/>
  <c r="D156" i="7"/>
  <c r="D133" i="7"/>
  <c r="D134" i="7"/>
  <c r="D148" i="7"/>
  <c r="D145" i="7"/>
  <c r="D132" i="7"/>
  <c r="D106" i="7"/>
  <c r="D107" i="7"/>
  <c r="D108" i="7"/>
  <c r="D109" i="7"/>
  <c r="D110" i="7"/>
  <c r="D111" i="7"/>
  <c r="D112" i="7"/>
  <c r="D74" i="7"/>
  <c r="D75" i="7"/>
  <c r="D76" i="7"/>
  <c r="D77" i="7"/>
  <c r="D78" i="7"/>
  <c r="D79" i="7"/>
  <c r="D80" i="7"/>
  <c r="D81" i="7"/>
  <c r="D82" i="7"/>
  <c r="D83" i="7"/>
  <c r="D84" i="7"/>
  <c r="D85" i="7"/>
  <c r="D86" i="7"/>
  <c r="D87" i="7"/>
  <c r="D88" i="7"/>
  <c r="D89" i="7"/>
  <c r="D90" i="7"/>
  <c r="D92" i="7"/>
  <c r="D93" i="7"/>
  <c r="D94" i="7"/>
  <c r="D95" i="7"/>
  <c r="D96" i="7"/>
  <c r="D97" i="7"/>
  <c r="D98" i="7"/>
  <c r="D99" i="7"/>
  <c r="D101" i="7"/>
  <c r="D102" i="7"/>
  <c r="D103" i="7"/>
  <c r="D104" i="7"/>
  <c r="D105" i="7"/>
  <c r="D113" i="7"/>
  <c r="D114" i="7"/>
  <c r="B44" i="7"/>
  <c r="D115" i="7"/>
  <c r="B45" i="7"/>
  <c r="D46" i="7"/>
  <c r="D43" i="7"/>
  <c r="B42" i="7"/>
  <c r="D47" i="7"/>
  <c r="D48" i="7"/>
  <c r="D53" i="7"/>
  <c r="D54" i="7"/>
  <c r="D56" i="7"/>
  <c r="D57" i="7"/>
  <c r="D58" i="7"/>
  <c r="D59" i="7"/>
  <c r="D60" i="7"/>
  <c r="D61" i="7"/>
  <c r="D64" i="7"/>
  <c r="D66" i="7"/>
  <c r="D70" i="7"/>
  <c r="D72" i="7"/>
  <c r="D68" i="7"/>
  <c r="D71" i="7"/>
  <c r="D69" i="7"/>
  <c r="D40" i="7"/>
  <c r="D73" i="7"/>
  <c r="B117" i="7"/>
  <c r="D67" i="7"/>
  <c r="D33" i="7"/>
  <c r="D32" i="7"/>
  <c r="B35" i="7"/>
  <c r="D31" i="7"/>
  <c r="D18" i="7"/>
  <c r="D16" i="7"/>
  <c r="D17" i="7"/>
  <c r="C30" i="7" l="1"/>
  <c r="B30" i="7" s="1"/>
  <c r="C27" i="7"/>
  <c r="B27" i="7" s="1"/>
  <c r="C28" i="7"/>
  <c r="B28" i="7" s="1"/>
  <c r="C29" i="7"/>
  <c r="B29" i="7" s="1"/>
  <c r="D30" i="7" l="1"/>
  <c r="D27" i="7"/>
  <c r="D28" i="7"/>
  <c r="D29" i="7"/>
  <c r="B2" i="2"/>
  <c r="B2" i="1"/>
  <c r="C13" i="7" l="1"/>
  <c r="C180" i="7"/>
  <c r="B180" i="7" s="1"/>
  <c r="C179" i="7"/>
  <c r="B179" i="7" s="1"/>
  <c r="C178" i="7"/>
  <c r="D178" i="7" s="1"/>
  <c r="C168" i="7"/>
  <c r="D168" i="7" s="1"/>
  <c r="C167" i="7"/>
  <c r="B167" i="7" s="1"/>
  <c r="C165" i="7"/>
  <c r="D165" i="7" s="1"/>
  <c r="C155" i="7"/>
  <c r="D155" i="7" s="1"/>
  <c r="C154" i="7"/>
  <c r="B154" i="7" s="1"/>
  <c r="D13" i="7" l="1"/>
  <c r="B13" i="7"/>
  <c r="B165" i="7"/>
  <c r="B155" i="7"/>
  <c r="B178" i="7"/>
  <c r="B168" i="7"/>
  <c r="D154" i="7"/>
  <c r="D167" i="7"/>
  <c r="D180" i="7"/>
  <c r="D179" i="7"/>
  <c r="C147" i="7" l="1"/>
  <c r="D147" i="7" s="1"/>
  <c r="C123" i="7"/>
  <c r="D123" i="7" s="1"/>
  <c r="C124" i="7"/>
  <c r="D124" i="7" s="1"/>
  <c r="C119" i="7"/>
  <c r="B119" i="7" s="1"/>
  <c r="C116" i="7"/>
  <c r="C39" i="7"/>
  <c r="D116" i="7" l="1"/>
  <c r="D39" i="7"/>
  <c r="B147" i="7"/>
  <c r="B123" i="7"/>
  <c r="B124" i="7"/>
  <c r="D119" i="7"/>
  <c r="B116" i="7"/>
  <c r="B39" i="7"/>
  <c r="C122" i="7" l="1"/>
  <c r="C10" i="7"/>
  <c r="B10" i="7" s="1"/>
  <c r="C12" i="7"/>
  <c r="B12" i="7" s="1"/>
  <c r="D122" i="7" l="1"/>
  <c r="B122" i="7"/>
  <c r="D10" i="7"/>
  <c r="D12" i="7"/>
</calcChain>
</file>

<file path=xl/sharedStrings.xml><?xml version="1.0" encoding="utf-8"?>
<sst xmlns="http://schemas.openxmlformats.org/spreadsheetml/2006/main" count="691" uniqueCount="411">
  <si>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</si>
  <si>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</si>
  <si>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</si>
  <si>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</si>
  <si>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</si>
  <si>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</si>
  <si>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</si>
  <si>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</si>
  <si>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</si>
  <si>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</si>
  <si>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</si>
  <si>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</si>
  <si>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</si>
  <si>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</si>
  <si>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</si>
  <si>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</si>
  <si>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</si>
  <si>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</si>
  <si>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</si>
  <si>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</si>
  <si>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</si>
  <si>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</si>
  <si>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</si>
  <si>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</si>
  <si>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</si>
  <si>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</si>
  <si>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</si>
  <si>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</si>
  <si>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</si>
  <si>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</si>
  <si>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</si>
  <si>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</si>
  <si>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</si>
  <si>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</si>
  <si>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</si>
  <si>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</si>
  <si>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</si>
  <si>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</si>
  <si>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</si>
  <si>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</si>
  <si>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</si>
  <si>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</si>
  <si>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</si>
  <si>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</si>
  <si>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</si>
  <si>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</si>
  <si>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</si>
  <si>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</si>
  <si>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</si>
  <si>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</si>
  <si>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</si>
  <si>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</si>
  <si>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</si>
  <si>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</si>
  <si>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</si>
  <si>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</si>
  <si>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</si>
  <si>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</si>
  <si>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</si>
  <si>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</si>
  <si>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</si>
  <si>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</si>
  <si>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</si>
  <si>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</si>
  <si>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</si>
  <si>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Titel der Checkliste:</t>
  </si>
  <si>
    <t>Einstellungen</t>
  </si>
  <si>
    <t>Betriebsname:</t>
  </si>
  <si>
    <t>&lt;- Hier nichts eintragen</t>
  </si>
  <si>
    <t>dd.mm.yyyy</t>
  </si>
  <si>
    <t>zzzzzz</t>
  </si>
  <si>
    <t>Beschreibung / Nachweise / Belege</t>
  </si>
  <si>
    <t>Betriebsregistriernummer</t>
  </si>
  <si>
    <t>Betrieb / auditierter Standort</t>
  </si>
  <si>
    <t>Bemerkung</t>
  </si>
  <si>
    <t xml:space="preserve">Hiermit bestätige ich die Angaben zum Betrieb und zu Durchführung des Audits. Eine Kopie des Auditberichtes (mindestens dieses Deckblattes) und des Maßnahmenplans habe ich erhalten. </t>
  </si>
  <si>
    <t>2.4</t>
  </si>
  <si>
    <t>2.1</t>
  </si>
  <si>
    <t>2.2</t>
  </si>
  <si>
    <t>3.1</t>
  </si>
  <si>
    <t>3.2</t>
  </si>
  <si>
    <t>Begründung durch Tierarzt muss vorliegen</t>
  </si>
  <si>
    <t xml:space="preserve">Bei bestehenden Anlagen kann im Rahmen der Zulassung eine BiB beim DTSchB beantragt werden. </t>
  </si>
  <si>
    <t>Müssen als Futtermittel zugelassen sein.</t>
  </si>
  <si>
    <t>Sitzstangen können auch durch das Angebot von erhöhten Ebenen ersetzt werden. Das Verhältnis beider Strukturelemente zueinander kann frei gewählt werden. Erhöhte Ebenen dürfen nicht als zusätzliche nutzbare Fläche mit angerechnet werden.</t>
  </si>
  <si>
    <r>
      <t xml:space="preserve">Kein zusätzliches Lichtregime bei unter 20 Lux oder keine Orientierung am Tag-Nacht-Rhythmus = </t>
    </r>
    <r>
      <rPr>
        <b/>
        <sz val="10"/>
        <color theme="1"/>
        <rFont val="Arial"/>
        <family val="2"/>
      </rPr>
      <t>K.O.</t>
    </r>
  </si>
  <si>
    <r>
      <t xml:space="preserve">&lt; 8 h/Tag </t>
    </r>
    <r>
      <rPr>
        <b/>
        <sz val="10"/>
        <color theme="1"/>
        <rFont val="Arial"/>
        <family val="2"/>
      </rPr>
      <t>= K.O.</t>
    </r>
  </si>
  <si>
    <t>Untersuchung sowohl von Brunnen-, als auch von Leitungswasser.</t>
  </si>
  <si>
    <t xml:space="preserve">Sofern die Flächenvorgabe (20 % der Stallgrundfläche) eingehalten ist, muss dabei nur mind. einer der KSR 3 m tief sein. </t>
  </si>
  <si>
    <t>4.1</t>
  </si>
  <si>
    <t>4.4</t>
  </si>
  <si>
    <t>4.5</t>
  </si>
  <si>
    <t>4.6</t>
  </si>
  <si>
    <t>4.7</t>
  </si>
  <si>
    <t>4.8</t>
  </si>
  <si>
    <t>4.9</t>
  </si>
  <si>
    <t>4.10</t>
  </si>
  <si>
    <t>Zeitlicher Einsatz muss dokumentiert sein.</t>
  </si>
  <si>
    <t>5.2</t>
  </si>
  <si>
    <t>4.13</t>
  </si>
  <si>
    <t>4.12</t>
  </si>
  <si>
    <t>3. Allgemeine Anforderungen an die Tierhaltung</t>
  </si>
  <si>
    <t>2. Allgemeine Anforderungen an den Betrieb</t>
  </si>
  <si>
    <t>4. Spezielle Anforderungen an die Tierhaltung</t>
  </si>
  <si>
    <t xml:space="preserve">5. Tierbezogene Kriterien </t>
  </si>
  <si>
    <t>6. Fangen und Verladen</t>
  </si>
  <si>
    <t>7. Anforderungen an den Transport</t>
  </si>
  <si>
    <t>8. Zustand der Tiere</t>
  </si>
  <si>
    <t>Masthuhn</t>
  </si>
  <si>
    <t>7.1</t>
  </si>
  <si>
    <t>7.2</t>
  </si>
  <si>
    <t>8.1</t>
  </si>
  <si>
    <t>8.2</t>
  </si>
  <si>
    <t>8.3</t>
  </si>
  <si>
    <t>4.2</t>
  </si>
  <si>
    <t>4.3.1</t>
  </si>
  <si>
    <t>4.3.2</t>
  </si>
  <si>
    <t>4.3.3</t>
  </si>
  <si>
    <t>4.11</t>
  </si>
  <si>
    <t>2.6</t>
  </si>
  <si>
    <t>2.7</t>
  </si>
  <si>
    <t>7.3</t>
  </si>
  <si>
    <t>7.8</t>
  </si>
  <si>
    <t>7.9</t>
  </si>
  <si>
    <t>7.10</t>
  </si>
  <si>
    <t>Die Besatzdichte ist auf die Außentemperaturen und den Enthalpiewert anzupassen.</t>
  </si>
  <si>
    <t>Erfassung Gesundheitszustand (unauffällig, gesunden Eindruck, einheitlich gewachsen, guten Gefiederzustand, gut beweglich), Beschaffenheit Einstreu, Lüftung, Beleuchtung, Fütterungs- und Tränkevorrichtungen. Notstromaggregate und Alarmanlagen sind in technisch erforderlichen Abständen (Wartungsintervalle vom Hersteller) zu prüfen.</t>
  </si>
  <si>
    <r>
      <t>Notfalltherapie</t>
    </r>
    <r>
      <rPr>
        <sz val="10"/>
        <color rgb="FF00B050"/>
        <rFont val="Arial"/>
        <family val="2"/>
      </rPr>
      <t xml:space="preserve"> </t>
    </r>
    <r>
      <rPr>
        <sz val="10"/>
        <color theme="1"/>
        <rFont val="Arial"/>
        <family val="2"/>
      </rPr>
      <t>möglich</t>
    </r>
  </si>
  <si>
    <t>5.1</t>
  </si>
  <si>
    <t>7.6</t>
  </si>
  <si>
    <t>7.7</t>
  </si>
  <si>
    <t>Die Anforderungen an die Transportfahrzeuge und die Besatzdichten werden eingehalten.</t>
  </si>
  <si>
    <t>Bei über 30 °C Außentemperatur werden keine Tiere verladen oder transportiert. Ausgenommen sind Transporte, die mit Transportfahrzeugen durchgeführt werden, die mit einer funktionsfähigen Klimaanlage ausgestattet sind.</t>
  </si>
  <si>
    <r>
      <t>restriktive Fütterung</t>
    </r>
    <r>
      <rPr>
        <b/>
        <sz val="10"/>
        <color theme="1"/>
        <rFont val="Arial"/>
        <family val="2"/>
      </rPr>
      <t xml:space="preserve"> =</t>
    </r>
    <r>
      <rPr>
        <sz val="10"/>
        <color theme="1"/>
        <rFont val="Arial"/>
        <family val="2"/>
      </rPr>
      <t xml:space="preserve"> </t>
    </r>
    <r>
      <rPr>
        <b/>
        <sz val="10"/>
        <color theme="1"/>
        <rFont val="Arial"/>
        <family val="2"/>
      </rPr>
      <t>K.O.</t>
    </r>
  </si>
  <si>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</si>
  <si>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</si>
  <si>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2.8</t>
  </si>
  <si>
    <t>4.3.4</t>
  </si>
  <si>
    <t>Prüfung der Möglichkeiten, falls zum Zeitpunkt des Audits kein Genesungsabteil eingerichtet ist</t>
  </si>
  <si>
    <t>Protokolle des Tierhalters mit den aufgeführten Gegenmaßnahmen, die durchgeführt wurden, prüfen sowie die Dokumentation über Entwicklung der Situation.</t>
  </si>
  <si>
    <t>7.4</t>
  </si>
  <si>
    <t>7.5</t>
  </si>
  <si>
    <r>
      <rPr>
        <b/>
        <sz val="10"/>
        <color theme="1"/>
        <rFont val="Arial"/>
        <family val="2"/>
      </rPr>
      <t xml:space="preserve">Vom Tierhalter erfasst und vom Auditor geprüft: 
</t>
    </r>
    <r>
      <rPr>
        <sz val="10"/>
        <color theme="1"/>
        <rFont val="Arial"/>
        <family val="2"/>
      </rPr>
      <t xml:space="preserve">Schwellenwert: 12 %
</t>
    </r>
    <r>
      <rPr>
        <u/>
        <sz val="10"/>
        <color theme="1"/>
        <rFont val="Arial"/>
        <family val="2"/>
      </rPr>
      <t>Bitte Werte im Beschreibungsfeld eintragen.</t>
    </r>
  </si>
  <si>
    <r>
      <rPr>
        <b/>
        <sz val="10"/>
        <color theme="1"/>
        <rFont val="Arial"/>
        <family val="2"/>
      </rPr>
      <t xml:space="preserve">Vom Tierhalter erfasst und vom Auditor geprüft: 
</t>
    </r>
    <r>
      <rPr>
        <sz val="10"/>
        <color theme="1"/>
        <rFont val="Arial"/>
        <family val="2"/>
      </rPr>
      <t xml:space="preserve">Schwellenwert: 6 %
</t>
    </r>
    <r>
      <rPr>
        <u/>
        <sz val="10"/>
        <color theme="1"/>
        <rFont val="Arial"/>
        <family val="2"/>
      </rPr>
      <t>Bitte Werte im Beschreibungsfeld eintragen.</t>
    </r>
  </si>
  <si>
    <t>Grundlage sind die Eingaben in die staatliche Antibiotika-Datenbank. Auch bei Betrieben mit 
&lt;10.000 Tierplätzen pro Quartal ist eine staatliche Anmeldung für den DTSchB verpflichtend, jedoch nicht mitteilungswürdig im HIT. Phytotherapeutika, Homöopathika, Probiotika, Vitamine und Mineralstoffe sind in Absprache mit dem behandelnden Tierarzt zulässig.</t>
  </si>
  <si>
    <r>
      <t xml:space="preserve">Höhe der Sitzstangen muss dem Wachstum entsprechend angepasst werden. </t>
    </r>
    <r>
      <rPr>
        <b/>
        <sz val="10"/>
        <rFont val="Arial"/>
        <family val="2"/>
      </rPr>
      <t xml:space="preserve">= K.O. </t>
    </r>
  </si>
  <si>
    <t>Erforderlichenfalls sind Aufstiegshilfen anzubringen. 
Weder die Luftzirkulation noch die Tierkontrolle dürfen durch die erhöhten Ebenen beeinträchtigt werden.</t>
  </si>
  <si>
    <r>
      <t>Herstellernachweis kann im Audit abgeprüft werden
Lampen nicht flickerfusionsfrei =</t>
    </r>
    <r>
      <rPr>
        <b/>
        <sz val="10"/>
        <color theme="1"/>
        <rFont val="Arial"/>
        <family val="2"/>
      </rPr>
      <t xml:space="preserve"> K.O.</t>
    </r>
  </si>
  <si>
    <t>Je kg Gesamtlebendgewicht der Masthühner Luftaustausch von mind. 4,5 m³/h (gemäß den Daten der Lüftungsanlage); gilt nicht für bestehende Betriebe &lt; 500 Tiere.</t>
  </si>
  <si>
    <r>
      <t xml:space="preserve">Schulungsnachweis speziell zur Erfassung der TBK. Erfassung laut Handbuch </t>
    </r>
    <r>
      <rPr>
        <b/>
        <sz val="10"/>
        <color theme="1"/>
        <rFont val="Arial"/>
        <family val="2"/>
      </rPr>
      <t>→ MU 10.9 Erfassung der TBK  durch den Tierhalter in jedem Durchgang. Je Stall und/oder je Tiergruppe eine separate TBK-Ergebnisübersicht. Wird vom Auditor überprüft.</t>
    </r>
    <r>
      <rPr>
        <b/>
        <sz val="10"/>
        <color rgb="FFFF0000"/>
        <rFont val="Arial"/>
        <family val="2"/>
      </rPr>
      <t xml:space="preserve">   </t>
    </r>
    <r>
      <rPr>
        <b/>
        <sz val="10"/>
        <color theme="1"/>
        <rFont val="Arial"/>
        <family val="2"/>
      </rPr>
      <t xml:space="preserve">                                                       </t>
    </r>
  </si>
  <si>
    <t xml:space="preserve">Professionelle Beratung (Fachberater des DTSchBs, Fachtierarzt, unabhängiger Futtermittelberater oder ähnliche) muss hinzugezogen werden. Beratung im Hinblick auf Ursache(n) der Überschreitung des entsprechenden Kriteriums. Durchführung und Dokumentation vereinbarter Verbesserungsmaßnahmen. </t>
  </si>
  <si>
    <r>
      <t xml:space="preserve">Grenzwerte für Keime:
Gesamtkeimzahl </t>
    </r>
    <r>
      <rPr>
        <sz val="10"/>
        <color theme="1"/>
        <rFont val="Calibri"/>
        <family val="2"/>
      </rPr>
      <t>≤</t>
    </r>
    <r>
      <rPr>
        <sz val="10"/>
        <color theme="1"/>
        <rFont val="Arial"/>
        <family val="2"/>
      </rPr>
      <t xml:space="preserve"> 100.000
Hefe- und Schimmelpilze </t>
    </r>
    <r>
      <rPr>
        <sz val="10"/>
        <color theme="1"/>
        <rFont val="Calibri"/>
        <family val="2"/>
      </rPr>
      <t>≤</t>
    </r>
    <r>
      <rPr>
        <sz val="10"/>
        <color theme="1"/>
        <rFont val="Arial"/>
        <family val="2"/>
      </rPr>
      <t xml:space="preserve"> 10.000
Escherichia coli </t>
    </r>
    <r>
      <rPr>
        <sz val="10"/>
        <color theme="1"/>
        <rFont val="Calibri"/>
        <family val="2"/>
      </rPr>
      <t>≤</t>
    </r>
    <r>
      <rPr>
        <sz val="10"/>
        <color theme="1"/>
        <rFont val="Arial"/>
        <family val="2"/>
      </rPr>
      <t xml:space="preserve"> 100
s. Kap. 4.10, Tabelle </t>
    </r>
  </si>
  <si>
    <r>
      <rPr>
        <b/>
        <sz val="10"/>
        <rFont val="Arial"/>
        <family val="2"/>
      </rPr>
      <t xml:space="preserve">Durch den Auditor erfasst:
</t>
    </r>
    <r>
      <rPr>
        <sz val="10"/>
        <rFont val="Arial"/>
        <family val="2"/>
      </rPr>
      <t xml:space="preserve">Grenzwert: 10 % Score 1, 
Zuchtlinien bis 45 g: Prüfung alle 15 Monate, Zuchtlinien bis 51 g: Prüfung alle 9 Monate </t>
    </r>
  </si>
  <si>
    <t xml:space="preserve">Unverzügliche Meldung an Berater des DTSchB.
Inhalte der Meldung: Datum, Zahlenwert, Informationen zur Herde (Tierzahl, Alter, allg. Gesundheitszustand), ggf. bereits eingeleitete Sofort-Maßnahmen. </t>
  </si>
  <si>
    <t xml:space="preserve">Pathologie, Bakteriologie etc.
Dokumentation. </t>
  </si>
  <si>
    <t xml:space="preserve">Bei Bestandsbetreuungsverträgen mit Tierärzten, die nicht über eine Ausbildung zum Fachtierarzt für Geflügel verfügen, muss eine mind. dreijährige praktische Erfahrung auf dem Gebiet der Betreuung von Wirtschaftsgeflügelbeständen bestehen. </t>
  </si>
  <si>
    <t>Ammoniakkonzentration max. 15 ppm (0,0015 Vol. - %) Kohlendioxidkonzentration max. 3000 ppm (0,3 Vol. - %).
Bei Bedarf mit Gasspürpumpe nachmessen als Hilfestellung zur Beurteilung. Messwerte gelten nicht als verlässlicher Nachweis.</t>
  </si>
  <si>
    <t>Tiere, die nicht therapierbar sind, müssen unverzüglich und so schonend wie möglich getötet werden. Hierzu ist es erforderlich, die Tiere sachgerecht, entsprechend der gültigen gesetzlichen Vorgaben, mit geeigneten Geräten zu betäuben. Der Betäubungserfolg ist zu überprüfen und die betäubten Tiere sind sofort tierschutzgerecht zu töten. Der Tod der Tiere muss abschließend überprüft werden.</t>
  </si>
  <si>
    <r>
      <t xml:space="preserve">Zur Übermittlung kann alternativ die → </t>
    </r>
    <r>
      <rPr>
        <b/>
        <sz val="10"/>
        <rFont val="Arial"/>
        <family val="2"/>
      </rPr>
      <t>MU 10.12</t>
    </r>
    <r>
      <rPr>
        <sz val="10"/>
        <rFont val="Arial"/>
        <family val="2"/>
      </rPr>
      <t xml:space="preserve"> genutzt werden. Dem Betrieb wird eine Eingangsbestätigung erteilt, die im Audit überprüft wird. </t>
    </r>
  </si>
  <si>
    <r>
      <rPr>
        <b/>
        <sz val="10"/>
        <color theme="1"/>
        <rFont val="Arial"/>
        <family val="2"/>
      </rPr>
      <t>Durch den Auditor erfasst:</t>
    </r>
    <r>
      <rPr>
        <sz val="10"/>
        <color theme="1"/>
        <rFont val="Arial"/>
        <family val="2"/>
      </rPr>
      <t xml:space="preserve"> 
Schwellenwert: 30 %
</t>
    </r>
    <r>
      <rPr>
        <u/>
        <sz val="10"/>
        <color theme="1"/>
        <rFont val="Arial"/>
        <family val="2"/>
      </rPr>
      <t xml:space="preserve">
Bitte </t>
    </r>
    <r>
      <rPr>
        <b/>
        <u/>
        <sz val="10"/>
        <color theme="1"/>
        <rFont val="Arial"/>
        <family val="2"/>
      </rPr>
      <t>→ MU 10.10</t>
    </r>
    <r>
      <rPr>
        <u/>
        <sz val="10"/>
        <color theme="1"/>
        <rFont val="Arial"/>
        <family val="2"/>
      </rPr>
      <t xml:space="preserve"> ausfüllen und dem Auditbericht anhängen.
</t>
    </r>
  </si>
  <si>
    <r>
      <rPr>
        <b/>
        <sz val="10"/>
        <color theme="1"/>
        <rFont val="Arial"/>
        <family val="2"/>
      </rPr>
      <t>Durch den Auditor erfasst:</t>
    </r>
    <r>
      <rPr>
        <sz val="10"/>
        <color theme="1"/>
        <rFont val="Arial"/>
        <family val="2"/>
      </rPr>
      <t xml:space="preserve"> 
Schwellenwert: einzelne Tiere
</t>
    </r>
    <r>
      <rPr>
        <u/>
        <sz val="10"/>
        <color theme="1"/>
        <rFont val="Arial"/>
        <family val="2"/>
      </rPr>
      <t xml:space="preserve">
Bitte </t>
    </r>
    <r>
      <rPr>
        <b/>
        <u/>
        <sz val="10"/>
        <color theme="1"/>
        <rFont val="Arial"/>
        <family val="2"/>
      </rPr>
      <t>→ MU 10.10</t>
    </r>
    <r>
      <rPr>
        <u/>
        <sz val="10"/>
        <color theme="1"/>
        <rFont val="Arial"/>
        <family val="2"/>
      </rPr>
      <t xml:space="preserve"> ausfüllen und dem Auditbericht anhängen.</t>
    </r>
  </si>
  <si>
    <t>Die Transportdauer von max. 4 h  wird nicht überschritten.</t>
  </si>
  <si>
    <t>Transportfahrzeuge werden während des Beladungsvorgangs mit mobilen Ventilatoren belüftet, wenn der zu erwartende Enthalpiewert 60 kJ/kg oder mehr beträgt.</t>
  </si>
  <si>
    <t>7.11</t>
  </si>
  <si>
    <t>Dokumentenaudit:</t>
  </si>
  <si>
    <t>RL Zert 2024
3.3</t>
  </si>
  <si>
    <t>Der Systemteilnehmer erkennt die Nutzungsbedingungen und Vorgaben der Zertifizierungsstelle an.</t>
  </si>
  <si>
    <t>RL Zert 2024
3.2</t>
  </si>
  <si>
    <r>
      <t xml:space="preserve">Nachweis wird im  </t>
    </r>
    <r>
      <rPr>
        <b/>
        <sz val="10"/>
        <color theme="1"/>
        <rFont val="Arial"/>
        <family val="2"/>
      </rPr>
      <t>→ Betriebsbeschreibungbogen</t>
    </r>
    <r>
      <rPr>
        <sz val="10"/>
        <color theme="1"/>
        <rFont val="Arial"/>
        <family val="2"/>
      </rPr>
      <t xml:space="preserve"> bestätigt.
Dieser enthält u.a. die Datenschutzerklärung und eine Einwilligung zur Dateneinsicht durch den DTSchB.</t>
    </r>
  </si>
  <si>
    <t xml:space="preserve">Der Betriebsbeschreibungsbogen ist vollständig und aktuell. </t>
  </si>
  <si>
    <t>RL Zert 2024
6.4.2</t>
  </si>
  <si>
    <t>Alle festgelegten Korrekturmaßnahmen wurden fristgerecht und wirksam umgesetzt.</t>
  </si>
  <si>
    <t>RL Zert 2024
6</t>
  </si>
  <si>
    <t xml:space="preserve">Die an eine ANG bzw. BiB geknüpften Auflagen werden eingehalten. </t>
  </si>
  <si>
    <t>Gültig ab: 01.01.2024
*Übergangsfrist für Bestandsbetriebe (Zertifizierung vor 01.01.;  s. bereichsspezifische Richtlinie, Kap. 1.2): Erfassung von Abweichungen ab 01.01., Berücksichtigung in Risikoeinstufung ab 01.07.</t>
  </si>
  <si>
    <t>Alle notwendigen Dokumentationen werden tagesaktuell geführt.</t>
  </si>
  <si>
    <t>Die Anforderungen bezüglich der Meldepflicht werden erfüllt.</t>
  </si>
  <si>
    <t>Die Anforderungen bezüglich der gesetzlichen Vorgaben werden erfüllt.</t>
  </si>
  <si>
    <t>Der Betriebsleiter bzw. die für die Tierhaltung verantwortliche Person hat die nötige Sachkunde.</t>
  </si>
  <si>
    <t>Im Falle einer Parallelhaltung:
Eine Genehmigung für eine ausnahmsweise gestattete Parallelhaltung von Masthühnern eines anderen Produktionsstandards liegt vor und die Rahmenbedingungen werden eingehalten.</t>
  </si>
  <si>
    <t>Tiere aus der Einstiegsstufe werden nicht als Tiere aus der Premiumstufe vermarktet.</t>
  </si>
  <si>
    <t>Die Konformität von zugekauften Masthühnerküken durch aktuelle Konformitätszertifikate durch die Lieferanten der betreffenden Tiere und durch Kennzeichnung der Tiere auf warenbegleitenden Dokumenten kann nachgewiesen werden.</t>
  </si>
  <si>
    <t>Alle notwendigen Aufzeichnungen und Dokumente für eine Berechnung des Warenflusses auf dem Betrieb liegen im Original zur Einsicht bereit.</t>
  </si>
  <si>
    <t>In den Lieferpapieren und Rechnungen werden alle Masthühner, Schlachttiere und Schlachtkörper bzw. das Fleisch aus dem TSL als solches gekennzeichnet.</t>
  </si>
  <si>
    <t>In den Lieferpapieren und Rechnungen wird auch die TSL-Stufe gekennzeichnet.</t>
  </si>
  <si>
    <t>Eine Berechnung des Warenflusses ergab keinen Grund zur Beanstandung.</t>
  </si>
  <si>
    <t>Auf dem Betrieb werden alle Aufzeichnungen und Dokumentationen, um die Tierbewegung zweifelsfrei nachvollziehen zu können, vorgehalten.</t>
  </si>
  <si>
    <t>Es werden nur vom DTSchB zugelassene Zuchtlinien eingesetzt.</t>
  </si>
  <si>
    <t>Der Wasser- und Futterverbrauch wird auf Abweichungen, die auf ein Krankheitsgeschehen oder Probleme in der Futterration bzw. Klimaführung hindeuten können, täglich kontrolliert und dokumentiert.</t>
  </si>
  <si>
    <t>Verletzte, kranke Tiere oder Tiere mit Laufschwierigkeiten werden angemessen, ggf. tierärztlich behandelt.</t>
  </si>
  <si>
    <t>Es wurde ein gültiger Bestandsbetreuungsvertrag mit einem Tierarzt abgeschlossen.</t>
  </si>
  <si>
    <t>Ein Nachweis über die Qualifikation des bestandsbetreuenden Tierarztes liegt vor.</t>
  </si>
  <si>
    <t>Alle Besuche des bestandsbetreuenden Tierarztes bzw. der beratendenden Personen wurden aktuell protokolliert.</t>
  </si>
  <si>
    <t>Der Bestand wird mind. 1 x pro Durchgang durch den betreuenden Tierarzt vorbeugend untersucht, der Tierhalter in Fragen der Hygiene, Impfprophylaxe und Gesunderhaltung beraten und die Bestandsbesuche wurden inklusive ggf. erteilter Hinweise dokumentiert.</t>
  </si>
  <si>
    <t>Es gibt die Möglichkeit ein Genesungsabteil zur Separierung von verletzten, kranken Tieren oder Tieren mit Einschränkung in der Lauffähigkeit, einzurichten.</t>
  </si>
  <si>
    <t>Der Eingang und der Verbleib im Genesungsabteil sowie das wieder Aussetzen in die Herde werden dokumentiert.</t>
  </si>
  <si>
    <t>Das Genesungsabteil ist mit Futter, Wasser, einem Pickgegenstand und Einstreu ausgestattet.</t>
  </si>
  <si>
    <t xml:space="preserve">Im Genesungsabteil werden nicht mehr als 9 Tiere/m² eingestallt. </t>
  </si>
  <si>
    <r>
      <t>Die tierärztlichen Untersuchungsergebnisse und Einzelheiten der Therapie werden</t>
    </r>
    <r>
      <rPr>
        <sz val="10"/>
        <color rgb="FF00B050"/>
        <rFont val="Arial"/>
        <family val="2"/>
      </rPr>
      <t xml:space="preserve"> </t>
    </r>
    <r>
      <rPr>
        <sz val="10"/>
        <color theme="1"/>
        <rFont val="Arial"/>
        <family val="2"/>
      </rPr>
      <t>dokumentiert.</t>
    </r>
  </si>
  <si>
    <t>Der Betrieb nimmt am verpflichtenden, staatlichen Antibiotikamonitoring  teil und gewährt Einsicht in die erhobenen Daten.</t>
  </si>
  <si>
    <t>Sofern der Betrieb nicht am staatlichen  Antibiotikamonitoring teilnehmen kann: Der DTSchB wurde informiert und der Anwendungs- und Abgabebeleg übermittelt.</t>
  </si>
  <si>
    <t>Es wird kein Antibiotikum als Prophylaxe eingesetzt.</t>
  </si>
  <si>
    <t>Antibiotika werden nur ausnahmsweise und nur nach tierärztlicher Untersuchung im Rahmen einer Therapie bei nachgewiesener bakterieller Infektion und nach Anfertigung eines Resistenztests eingesetzt.</t>
  </si>
  <si>
    <t>Reserveantibiotika aus der Humanmedizin werden nur im Falle eines Therapienotstandes und nach Vorliegen eines Resistenztests, der beweist, dass alle anderen Wirkstoffe unwirksam sind, eingesetzt.</t>
  </si>
  <si>
    <t>Die Notwendigkeit einer Therapie oder Notfallbehandlung wird explizit und nachvollziehbar dokumentiert.</t>
  </si>
  <si>
    <t>Bei sofortigem Einsatz von Antibiotika im Rahmen einer Therapie oder Notfalltherapie wurden eine nachträgliche bakteriologische Untersuchung und ein Resistenztest durchgeführt.</t>
  </si>
  <si>
    <t>Der Tierhalter berechnet und dokumentiert die Therapiehäufigkeit.</t>
  </si>
  <si>
    <t>Der Stall ist flächendeckend eingestreut.</t>
  </si>
  <si>
    <t>Die Einstreu entspricht den Vorgaben.</t>
  </si>
  <si>
    <t>Es wird entsprechende Einstreu vorgehalten.</t>
  </si>
  <si>
    <t xml:space="preserve">Nach jedem Durchgang wird die Einstreu im Stall und im KSR entfernt und die jeweiligen Stallbereiche werden gereinigt und desinfiziert.                 </t>
  </si>
  <si>
    <t>Die Masthühner haben jederzeit Zugang zu Tränkewasser.</t>
  </si>
  <si>
    <t>Die Anwendung von Futtermittelzusatzstoffen mit kokzidiostatischer Wirkung wird im Bestandsbuch vermerkt.</t>
  </si>
  <si>
    <t>Es wird nicht restriktiv gefüttert.</t>
  </si>
  <si>
    <t>Die Höhe der Futter- und Tränkeeinrichtungen wird an das Wachstum der Tiere angepasst.</t>
  </si>
  <si>
    <t>Die Höhe des Stalles innen beträgt mind. 2 m.</t>
  </si>
  <si>
    <t>Im Aufenthaltsbereich der Tiere sind keine stromführenden Drähte vorhanden.</t>
  </si>
  <si>
    <t>Ab Einstallung bis 24 h vor der Ausstallung werden entsprechende Elemente zur Beschäftigung und Strukturierung zur Verfügung gestellt.</t>
  </si>
  <si>
    <t>Die Ballen sind im Tierbereich gleichmäßig verteilt und von allen Seiten zugänglich.</t>
  </si>
  <si>
    <t>Pro 1.000 Tiere wird ein manipulierbarer und zu bearbeitender Pickgegenstand  zur Verfügung gestellt.</t>
  </si>
  <si>
    <t>Betriebe &lt; 1.000 Tiere:
Es wird 1 Pickgegenstand zur Verfügung gestellt.</t>
  </si>
  <si>
    <t>Die Pickgegenstände sind hygienisch und futtermittelrechtlich unbedenklich.</t>
  </si>
  <si>
    <t>Im Stall stehen pro 1.000 Tiere mind. 15 m Sitzstangen zur Verfügung.</t>
  </si>
  <si>
    <t>Im Fall von aufgehängten Sitzstangen: Die Sitzstangen sind höhenverstellbar.</t>
  </si>
  <si>
    <t>Bei Einsatz von erhöhten Ebenen: Im Stall stehen pro 1.000 Tiere mind. 3,5 m² einer erhöhten Ebene als Alternative zur Sitzstange zur Verfügung.</t>
  </si>
  <si>
    <t>Die erhöhten Ebenen sind für die Tiere gut zu erreichen und aufrecht unterquerbar.</t>
  </si>
  <si>
    <t>Es wird Tageslicht gewährt</t>
  </si>
  <si>
    <t>Eine gleichmäßige Verteilung des Lichts ist gewährleistet.</t>
  </si>
  <si>
    <t>Die Lichtstärke künstlicher Lichtquellen wird nicht durch Verschmutzung oder Umbauten beeinträchtigt.</t>
  </si>
  <si>
    <t>In der ersten Lebenswoche wird die Dunkelphase schrittweise auf 8 h erhöht.</t>
  </si>
  <si>
    <t>Ab der 2. Lebenswoche wird eine ununterbrochene Dunkelphase von 8 h/Tag eingehalten.</t>
  </si>
  <si>
    <t>Vor und nach der Dunkelphase wird eine Dämmerungsphase von mind. 15 min. eingehalten.</t>
  </si>
  <si>
    <t>In den letzten 24 h vor der Schlachtung wird die Dunkelphase max. auf 1 h reduziert.</t>
  </si>
  <si>
    <t>Es wird flickerfusionsfreies Licht verwendet.</t>
  </si>
  <si>
    <t>Das Lüftungssystem stellt sicher, dass die Schadgaskonzentrationen in Bereichen gehalten wird, die die Gesundheit der Tiere nicht beeinträchtigt.</t>
  </si>
  <si>
    <t xml:space="preserve">Der Betrieb verfügt über eine Lüftung und erforderlichenfalls über Heiz- und Kühlanlagen. </t>
  </si>
  <si>
    <t>Bei einer Außentemperatur von &gt; 30 °C liegt die Stalltemperatur nicht mehr als 3 °C über der Außentemperatur.</t>
  </si>
  <si>
    <t>Bei einer Außentemperatur von &lt; 10 °C überschreitet die durchschnittliche relative Luftfeuchtigkeit 70 % im Stall innerhalb von 48 h nicht.</t>
  </si>
  <si>
    <t>Bei Überschreitung der Grenzwerte für Keime oder nachgewiesene Arzneimittelrückstände wurden die Wasserleitungssysteme so gereinigt,  dass keine Rückstände mehr auftraten, die ergriffenen Maßnahmen wurden dokumentiert und der Erfolg wurde an Hand aktueller Untersuchungsergebnisse kontrolliert und nachgewiesen.</t>
  </si>
  <si>
    <r>
      <t xml:space="preserve">Die gereinigten Wasserleitungssysteme wurden </t>
    </r>
    <r>
      <rPr>
        <u/>
        <sz val="10"/>
        <rFont val="Arial"/>
        <family val="2"/>
      </rPr>
      <t>nach</t>
    </r>
    <r>
      <rPr>
        <sz val="10"/>
        <rFont val="Arial"/>
        <family val="2"/>
      </rPr>
      <t xml:space="preserve"> einer antibiotischen Therapie auf Rückstände des eingesetzten Antibiotikums untersucht und die Ergebnisse werden dokumentiert.</t>
    </r>
  </si>
  <si>
    <t>Ein KSR ist vorhanden.</t>
  </si>
  <si>
    <t>Der KSR ist entlang der Längsseite des Stalles angegliedert und befestigt.</t>
  </si>
  <si>
    <t>Die Größe des KSR beträgt mind. 20 % der nutzbaren Stallgrundfläche.</t>
  </si>
  <si>
    <t>Der KSR ist mind. 3 m tief.</t>
  </si>
  <si>
    <t>Bei Stalltiefen &gt; 20 m: Ein beidseitiger KSR ist vorhanden.</t>
  </si>
  <si>
    <t>Der beidseitige KSR entspricht den Vorgaben.</t>
  </si>
  <si>
    <t>Pro 1.500 Masthühner sind mind. 2 m Auslauföffnung vorhanden.</t>
  </si>
  <si>
    <t>Jede Auslauföffnung ist mind. 40 cm hoch und mind. 50 cm breit.</t>
  </si>
  <si>
    <t>Die Auslauföffnungen sind gleichmäßig über die Längsseiten des Stalls verteilt bzw. es liegt eine BiB vor.</t>
  </si>
  <si>
    <t>Der KSR ist überdacht und nach den Seiten hin insgesamt zu mind. 50 % licht- und luftdurchlässig und windgeschützt bzw. es liegt eine BiB vor.</t>
  </si>
  <si>
    <t>Die Höhe des KSR beträgt mind. 2 m oder es liegt eine BiB vor.</t>
  </si>
  <si>
    <t>Der KSR wird flächendeckend eingestreut.</t>
  </si>
  <si>
    <t>Die Zeitpunkte des Öffnens und Schließens der Auslauföffnungen werden tagesaktuell dokumentiert.</t>
  </si>
  <si>
    <t>Der KSR ist spätestens ab Beginn der 4. Lebenswoche und mind. 50 % der Lebenszeit uneingeschränkt während der Tageslichtstunden allen Tieren zugänglich.</t>
  </si>
  <si>
    <t>Bei Abweichungen der Mindestnutzungszeiten des KSR wegen extremer Witterungsbedingungen werden die Gründe dafür dokumentiert.</t>
  </si>
  <si>
    <t>Bei Nutzung des KSR &lt; 50 % der Lebenszeit der Tiere wurde der DTSchB informiert.</t>
  </si>
  <si>
    <t>Alle Bedingungen werden eingehalten, wenn bei Antragstellung zur Systemzulassung noch kein KSR vorhanden ist?</t>
  </si>
  <si>
    <t>Für Lousianaställe (Offenfrontställe): Eine ANG liegt vor und die Voraussetzungen hierfür werden eingehalten.</t>
  </si>
  <si>
    <t>Die Methode des Schlupfs im Stall wird durchgeführt und alle Anforderungen diesbezüglich werden eingehalten.</t>
  </si>
  <si>
    <t>Die Tiere weisen keine erkennbaren Zeichen auf, die auf eine Störung des Allgemeinbefindens des Gesamtbestandes hinweisen.</t>
  </si>
  <si>
    <t>Die Anforderungen an die Erfassung und Dokumentation werden erfüllt.</t>
  </si>
  <si>
    <t>Die Anforderungen zur Meldung von Grenzwertüberschreitungen werden erfüllt.</t>
  </si>
  <si>
    <t>Die Anforderungen an die Beratung bei Grenzwertüberschreitung werden erfüllt.</t>
  </si>
  <si>
    <t>Die Anforderungen bezüglich einer Überschreitung eines Schwellenwertes werden erfüllt.</t>
  </si>
  <si>
    <t>Die Anforderungen an das Tierbezogene Kriterium "Verschmutzung" werden erfüllt.</t>
  </si>
  <si>
    <t>Die Anforderungen an das Tierbezogene Kriterium "Andere Verletzungen, Krankheiten" werden erfüllt.</t>
  </si>
  <si>
    <t>Die Anforderungen an das Tierbezogene Kriterium "Lauffähigkeit (Gait Score)" werden erfüllt.</t>
  </si>
  <si>
    <t>Die Anforderungen an das Tierbezogene Kriterium "Hochgradig lahme und gehunfähige Tiere" werden erfüllt und vom Tierhalter erfasst.</t>
  </si>
  <si>
    <t>Die Anforderungen an das Tierbezogene Kriterium "Hautverletzungen (Kratzer, Pickverletzungen)" werden erfüllt und vom Tierhalter erfasst.</t>
  </si>
  <si>
    <t>Die Anforderungen an das Tierbezogene Kriterium "Fersenhöckerveränderungen (Hock burns)" werden erfüllt und vom Tierhalter erfasst.</t>
  </si>
  <si>
    <t>Die Anforderungen an das Tierbezogene Kriterium "Fußballenveränderungen" werden erfüllt und vom Tierhalter erfasst.</t>
  </si>
  <si>
    <t>Die Anforderungen an das Tierbezogene Kriterium "Mortalität" werden erfüllt.</t>
  </si>
  <si>
    <t>Die Anforderungen an das Tierbezogene Kriterium "Transporttote" werden erfüllt.</t>
  </si>
  <si>
    <t>Die Anforderungen an das Tierbezogene Kriterium "Fersenhöckerveränderungen" werden erfüllt.</t>
  </si>
  <si>
    <t>Die Anforderungen an das Tierbezogene Kriterium "Fußballenveränderungen" werden erfüllt.</t>
  </si>
  <si>
    <t>Die Anforderungen an das Tierbezogene Kriterium "Nicht schlachtfähige, genussuntaugliche Tiere" werden erfüllt.</t>
  </si>
  <si>
    <t>Die Tiere haben jederzeit bis unmittelbar vor der Verladung Zugang zu Tränkewasser.</t>
  </si>
  <si>
    <t>Den Tieren steht bis mind. 10 h vor dem voraussichtlichen Schlachttermin Futter zur Verfügung.</t>
  </si>
  <si>
    <t>Es wird nur in abgedunkelten Ställen oder in der Dunkelheit gefangen.</t>
  </si>
  <si>
    <t>Einsatz von professioneller Fangkolonne:
Der Vorarbeiter der Fangkolonne besitzt einen behördlich anerkannten Sachkundenachweis, den er bei einer externen, anerkannten Fortbildungsveranstaltung erworben hat.</t>
  </si>
  <si>
    <t>Einsatz von nicht professionellen Fängern:
Die Aufsicht führende Person besitzt einen Sachkundenachweis, den sie bei einer externen, anerkannten Fortbildungsveranstaltung erworben hat.</t>
  </si>
  <si>
    <t>Die eingesetzten Fänger und die entsprechenden Sachkundenachweise werden dokumentiert.</t>
  </si>
  <si>
    <t>Transportbehältnisse werden in unmittelbarer Nähe der Tiere positioniert.</t>
  </si>
  <si>
    <t>Das Fangen und Verladen der Tiere und  Auffälligkeiten bzw. eingeleitete Korrekturmaßnahmen werden durch den Betriebsleiter oder einen Vertreter überwacht und dokumentiert.</t>
  </si>
  <si>
    <t>Falls Vorgreifen durchgeführt wird: Dies wird unter den Bedingungen nach Kap. 4.13 durchgeführt.</t>
  </si>
  <si>
    <t>Das Vorgreifen wird so schonend wie möglich durchgeführt.</t>
  </si>
  <si>
    <t>Pro Durchgang wird max. 1 x vorgegriffen.</t>
  </si>
  <si>
    <t>Bei einer Bestandsgröße von max. 6.000 Tieren und Direktvermarktung wird max. 2 x pro Durchgang vorgegriffen.</t>
  </si>
  <si>
    <t>Die TSL-Anforderungen hinsichtlich der Sachkunde der am Transport beteiligten Personen inklusive Sachkundenachweis werden eingehalten.</t>
  </si>
  <si>
    <t>Bei Störungen des Allgemeinbefindens der Tiere werden wirksame Gegenmaßnahmen ergriffen und protokolliert.</t>
  </si>
  <si>
    <t>Die Vorgabe zur GVO-freien Fütterung wird eingehalten.</t>
  </si>
  <si>
    <r>
      <t xml:space="preserve">Überprüfung der Futtermittellieferscheine oder VLOG-Zertifikate. Einsatz von GVO-haltigem Futtermittel = </t>
    </r>
    <r>
      <rPr>
        <b/>
        <sz val="11"/>
        <color theme="1"/>
        <rFont val="Calibri"/>
        <family val="2"/>
        <scheme val="minor"/>
      </rPr>
      <t>K.O.</t>
    </r>
  </si>
  <si>
    <t>Überprüfung der Sachkunde gemäß RL Masthuhn 2024, Kap. 2.7</t>
  </si>
  <si>
    <t xml:space="preserve">Der Betriebsleiter bzw. die für die Tierhaltung hauptverantwortliche Person stellt sicher, dass alle Personen, die zur Betreuung und Kontrolle der Tiere beschäftigt sind, entsprechend ihrer Aufgaben fachgerecht geschult und unterwiesen wurden. </t>
  </si>
  <si>
    <t>Es ist dafür Sorge zu tragen, dass Unterweisungen sprachlich und inhaltlich verstanden worden sind. Unterweisungen sind zu dokumentieren (Datum, Name der unterweisenden und unterwiesenen Person/en, Thema).</t>
  </si>
  <si>
    <t>Die vorgehaltene Einstreu wird entsprechend der Anforderungen gelagert.*</t>
  </si>
  <si>
    <t>Vorgehaltene Einstreu wird für Wildvögel und Schädlinge unzugänglich gelagert.</t>
  </si>
  <si>
    <t>Die Transportfähigkeit der Tiere wird vor deren Verladung sichergestellt.*</t>
  </si>
  <si>
    <t>Die zulässige Beladedichte in den Transportbehältnissen wird eingehalten.*</t>
  </si>
  <si>
    <t>Nicht transportfähige Tiere werden ausschließlich von sachkundigen Personen behandelt oder notgetötet.*</t>
  </si>
  <si>
    <t>Die maximale Besatzdichte wird im Durchschnitt dreier aufeinander folgender Durchgänge nicht überschritten.</t>
  </si>
  <si>
    <t>Die maximal tolerierte Besatzdichte bei einem Durchgang wird nicht überschritten.</t>
  </si>
  <si>
    <t xml:space="preserve">Die Anforderungen an das Tierbezogene Kriterium "Frakturen oder Luxationen der Flügel oder Beine" werden erfüllt. </t>
  </si>
  <si>
    <t>Die Tiere werden auf dem Transport vor Nässe geschützt.</t>
  </si>
  <si>
    <t xml:space="preserve">Bei Außentemperaturen &lt; 10 °C werden auf dem Transport Windschutznetze oder -planen verwendet. </t>
  </si>
  <si>
    <r>
      <t>Nachweis über einen gültigen Vertrag mit der Zertifizierungsgesellschaft wird im</t>
    </r>
    <r>
      <rPr>
        <b/>
        <sz val="10"/>
        <color theme="1"/>
        <rFont val="Arial"/>
        <family val="2"/>
      </rPr>
      <t xml:space="preserve"> → Betriebsbeschreibungbogen</t>
    </r>
    <r>
      <rPr>
        <sz val="10"/>
        <color theme="1"/>
        <rFont val="Arial"/>
        <family val="2"/>
      </rPr>
      <t xml:space="preserve"> bestätigt.</t>
    </r>
  </si>
  <si>
    <t>Der Systemteilnehmer erkennt die Nutzungsbedingungen und Vorgaben des Labelgebers an.</t>
  </si>
  <si>
    <t>Abgleich des Betriebsbeschreibungsbogens, ggf. Korrektur bei betrieblichen Veränderungen.</t>
  </si>
  <si>
    <t xml:space="preserve">n. a. </t>
  </si>
  <si>
    <t xml:space="preserve">Erstaudit = n. a. </t>
  </si>
  <si>
    <t>Erstaudit = n. a. 
Bitte Werte der letzten 12 Monate eintragen.</t>
  </si>
  <si>
    <t xml:space="preserve">
Erstaudit = n. a. </t>
  </si>
  <si>
    <t xml:space="preserve">Dokumentenprüfung  ( → MU 10.11 RL Masthühner 2023 oder gleichwertige Dokumentation), 
Erstaudit = n. a. 
max. zulässige Besatzdichte ab 24 °C: Ab 60 kJ/kg auf 10 % reduzieren, ab 65 kJ/kg um 20 % 
= K.O. </t>
  </si>
  <si>
    <t xml:space="preserve">Dokumentenprüfung  ( → MU 10.11 RL Masthühner 2023 oder gleichwertige Dokumentation), 
Erstaudit = n. a. </t>
  </si>
  <si>
    <t>z. B. Bestandsregister, Begehungsprotokolle, Besuchsberichte, betriebliche Eigenkontrolle.</t>
  </si>
  <si>
    <r>
      <t xml:space="preserve">Überprüfung der Fortbildungsbestätigung. Nachweis enthält: Titel der Veranstaltung, Nennung der Tier- und Nutzungsart, Name und fachlicher Hintergrund des Referenten, Name des Teilnehmers, Ort, Datum und Dauer der Veranstaltung. E-Learning Module werden anerkannt, wenn sie mind. 2 h dauern.                                                                              </t>
    </r>
    <r>
      <rPr>
        <b/>
        <sz val="10"/>
        <rFont val="Arial"/>
        <family val="2"/>
      </rPr>
      <t xml:space="preserve">Erstaudit = n. a. </t>
    </r>
  </si>
  <si>
    <r>
      <t xml:space="preserve">Einstiegs- oder Premiumstufe?
</t>
    </r>
    <r>
      <rPr>
        <b/>
        <sz val="10"/>
        <color theme="1"/>
        <rFont val="Arial"/>
        <family val="2"/>
      </rPr>
      <t xml:space="preserve">Erstaudit = n. a. </t>
    </r>
  </si>
  <si>
    <r>
      <t xml:space="preserve">Berechnung seit dem letzten Audit an Hand der Zu- und Verkaufsbelege und der Verlustzahlen; bei Parallelhaltung Abgleich mit weiteren Bestandsbüchern und Prüfung auf Plausibilität.                                                                            </t>
    </r>
    <r>
      <rPr>
        <b/>
        <sz val="10"/>
        <color theme="1"/>
        <rFont val="Arial"/>
        <family val="2"/>
      </rPr>
      <t xml:space="preserve">Erstaudit = n. a. </t>
    </r>
  </si>
  <si>
    <r>
      <t xml:space="preserve">per Fax oder E-Mail an den DTSchB; berechnete durchschnittliche Wachstumsrate pro Durchgang; geplantes Schlachtgewicht ist nicht ausreichend!
Es wird eine Eingangsbestätigung über die Meldung ausgestellt, die im Audit abgeprüft werden kann.                                                                   </t>
    </r>
    <r>
      <rPr>
        <b/>
        <sz val="10"/>
        <color theme="1"/>
        <rFont val="Arial"/>
        <family val="2"/>
      </rPr>
      <t xml:space="preserve">Erstaudit = n. a. </t>
    </r>
  </si>
  <si>
    <r>
      <t xml:space="preserve">Besuchsprotokoll zur tierärztlichen Bestandbetreuung </t>
    </r>
    <r>
      <rPr>
        <b/>
        <sz val="10"/>
        <color theme="1"/>
        <rFont val="Arial"/>
        <family val="2"/>
      </rPr>
      <t>MU 10.2 → RL Masthühner</t>
    </r>
    <r>
      <rPr>
        <sz val="10"/>
        <color theme="1"/>
        <rFont val="Arial"/>
        <family val="2"/>
      </rPr>
      <t xml:space="preserve"> </t>
    </r>
    <r>
      <rPr>
        <b/>
        <sz val="10"/>
        <color theme="1"/>
        <rFont val="Arial"/>
        <family val="2"/>
      </rPr>
      <t>2024</t>
    </r>
  </si>
  <si>
    <t>Ist ein Therapienotstand gegeben und liegt ein Resistenztest vor?  
Wirkstoffanlage s. "Liste Reserveantibiotika" Anhang 9 RL Masthuhn 2024</t>
  </si>
  <si>
    <r>
      <t xml:space="preserve">Abweichung bei Auffälligkeiten, die auf eine mangelhafte Reinigung hinweisen.                                                                 </t>
    </r>
    <r>
      <rPr>
        <b/>
        <sz val="10"/>
        <color theme="1"/>
        <rFont val="Arial"/>
        <family val="2"/>
      </rPr>
      <t xml:space="preserve">Erstaudit = n. a. </t>
    </r>
  </si>
  <si>
    <r>
      <t xml:space="preserve">Abdunklung des gesamten Stalls möglich, sofern vom Tierarzt schriftlich verordnet und begründet
</t>
    </r>
    <r>
      <rPr>
        <b/>
        <sz val="10"/>
        <rFont val="Arial"/>
        <family val="2"/>
      </rPr>
      <t xml:space="preserve">Erstaudit = n. a. </t>
    </r>
  </si>
  <si>
    <r>
      <t xml:space="preserve">Dokumentation s. Punkt 6.10.
</t>
    </r>
    <r>
      <rPr>
        <b/>
        <sz val="10"/>
        <color theme="1"/>
        <rFont val="Arial"/>
        <family val="2"/>
      </rPr>
      <t xml:space="preserve">Erstaudit = n. a. </t>
    </r>
  </si>
  <si>
    <r>
      <t xml:space="preserve">Sachkundenachweis nach §17 der TierSchNutztV.
</t>
    </r>
    <r>
      <rPr>
        <b/>
        <sz val="10"/>
        <color theme="1"/>
        <rFont val="Arial"/>
        <family val="2"/>
      </rPr>
      <t xml:space="preserve">Erstaudit = n. a. </t>
    </r>
  </si>
  <si>
    <r>
      <t xml:space="preserve">z. B. Familienangehörige
Sachkundenachweis nach §17 der TierSchNutztV.
</t>
    </r>
    <r>
      <rPr>
        <b/>
        <sz val="10"/>
        <color theme="1"/>
        <rFont val="Arial"/>
        <family val="2"/>
      </rPr>
      <t xml:space="preserve">Erstaudit = n. a. </t>
    </r>
  </si>
  <si>
    <r>
      <t xml:space="preserve">Dokumentation der Erfüllung der Punkte  6.1 - 6.3, 6.7 - 6.9.
</t>
    </r>
    <r>
      <rPr>
        <b/>
        <sz val="10"/>
        <color theme="1"/>
        <rFont val="Arial"/>
        <family val="2"/>
      </rPr>
      <t xml:space="preserve">Erstaudit = n. a. </t>
    </r>
  </si>
  <si>
    <r>
      <t xml:space="preserve">Dokumentation.
Beeinträchtigungen von nicht betroffenen Tieren vermeiden, z. B. durch eine Abtrennung mit Gittern, Strohballen oder Ähnliches.                                                                          </t>
    </r>
    <r>
      <rPr>
        <b/>
        <sz val="10"/>
        <rFont val="Arial"/>
        <family val="2"/>
      </rPr>
      <t xml:space="preserve">Erstaudit = n. a. </t>
    </r>
  </si>
  <si>
    <r>
      <t xml:space="preserve">Die Vorgaben der Besatzdichte bleiben unberührt.
</t>
    </r>
    <r>
      <rPr>
        <b/>
        <sz val="10"/>
        <color theme="1"/>
        <rFont val="Arial"/>
        <family val="2"/>
      </rPr>
      <t xml:space="preserve">Erstaudit = n. a. </t>
    </r>
  </si>
  <si>
    <r>
      <t xml:space="preserve">Notwendige BiB muss vorliegen.
</t>
    </r>
    <r>
      <rPr>
        <b/>
        <sz val="10"/>
        <color theme="1"/>
        <rFont val="Arial"/>
        <family val="2"/>
      </rPr>
      <t xml:space="preserve">Erstaudit = n. a. </t>
    </r>
  </si>
  <si>
    <r>
      <t xml:space="preserve">Dokumentenprüfung (Lieferpapiere) Transportbeginn mit Abfahrt vom tierhaltenden Betrieb bis Ankunft am Schlachthof. 
</t>
    </r>
    <r>
      <rPr>
        <b/>
        <sz val="10"/>
        <color theme="1"/>
        <rFont val="Arial"/>
        <family val="2"/>
      </rPr>
      <t xml:space="preserve">Erstaudit = n. a. </t>
    </r>
  </si>
  <si>
    <r>
      <t xml:space="preserve">
</t>
    </r>
    <r>
      <rPr>
        <b/>
        <sz val="10"/>
        <color theme="1"/>
        <rFont val="Arial"/>
        <family val="2"/>
      </rPr>
      <t xml:space="preserve">Erstaudit = n. a. </t>
    </r>
    <r>
      <rPr>
        <sz val="10"/>
        <color theme="1"/>
        <rFont val="Arial"/>
        <family val="2"/>
      </rPr>
      <t xml:space="preserve">
                                     </t>
    </r>
  </si>
  <si>
    <r>
      <t xml:space="preserve">Beim Fangen und Verladen ist ein gültiger Sachkundenachweis von der Aufsicht führenden Person vorgelegt worden.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</si>
  <si>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Grenzwert: 1,2 %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</si>
  <si>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Grenzwert: 10 % Score 2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</si>
  <si>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 
Grenzwert: 1 %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</si>
  <si>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 xml:space="preserve">Durch den Schlachthof erfasst, liegt dem Tierhalter vor und wird durch den Auditor geprüft: 
</t>
    </r>
    <r>
      <rPr>
        <sz val="10"/>
        <color theme="1"/>
        <rFont val="Arial"/>
        <family val="2"/>
      </rPr>
      <t xml:space="preserve">Grenzwert: 4 %
</t>
    </r>
    <r>
      <rPr>
        <u/>
        <sz val="10"/>
        <color theme="1"/>
        <rFont val="Arial"/>
        <family val="2"/>
      </rPr>
      <t xml:space="preserve">Bitte Werte im Beschreibungsfeld eintragen
</t>
    </r>
    <r>
      <rPr>
        <b/>
        <sz val="10"/>
        <color theme="1"/>
        <rFont val="Arial"/>
        <family val="2"/>
      </rPr>
      <t xml:space="preserve">Erstaudit = n. a. </t>
    </r>
  </si>
  <si>
    <r>
      <rPr>
        <b/>
        <sz val="10"/>
        <color theme="1"/>
        <rFont val="Arial"/>
        <family val="2"/>
      </rPr>
      <t>Durch den Schlachthof erfasst, liegt dem Tierhalter vor und wird durch den Auditor geprüft:</t>
    </r>
    <r>
      <rPr>
        <sz val="10"/>
        <color theme="1"/>
        <rFont val="Arial"/>
        <family val="2"/>
      </rPr>
      <t xml:space="preserve">          
Grenzwert: 0,35 %
</t>
    </r>
    <r>
      <rPr>
        <u/>
        <sz val="10"/>
        <color theme="1"/>
        <rFont val="Arial"/>
        <family val="2"/>
      </rPr>
      <t xml:space="preserve">Bitte Werte im Beschreibungsfeld eintragen
</t>
    </r>
    <r>
      <rPr>
        <b/>
        <sz val="10"/>
        <color theme="1"/>
        <rFont val="Arial"/>
        <family val="2"/>
      </rPr>
      <t xml:space="preserve">Erstaudit = n. a. </t>
    </r>
  </si>
  <si>
    <r>
      <rPr>
        <b/>
        <sz val="10"/>
        <rFont val="Arial"/>
        <family val="2"/>
      </rPr>
      <t>Vom Tierhalter erfasst und vom Auditor geprüft</t>
    </r>
    <r>
      <rPr>
        <sz val="10"/>
        <rFont val="Arial"/>
        <family val="2"/>
      </rPr>
      <t xml:space="preserve">: 
Schwellenwert: 12 %
</t>
    </r>
    <r>
      <rPr>
        <u/>
        <sz val="10"/>
        <rFont val="Arial"/>
        <family val="2"/>
      </rPr>
      <t>Bitte Werte im Beschreibungsfeld eintragen</t>
    </r>
  </si>
  <si>
    <r>
      <rPr>
        <b/>
        <sz val="10"/>
        <color theme="1"/>
        <rFont val="Arial"/>
        <family val="2"/>
      </rPr>
      <t>Vom Tierhalter erfasst und vom Auditor geprüft:</t>
    </r>
    <r>
      <rPr>
        <sz val="10"/>
        <color theme="1"/>
        <rFont val="Arial"/>
        <family val="2"/>
      </rPr>
      <t xml:space="preserve"> Schwellenwert: 0,015 %
</t>
    </r>
    <r>
      <rPr>
        <u/>
        <sz val="10"/>
        <color theme="1"/>
        <rFont val="Arial"/>
        <family val="2"/>
      </rPr>
      <t xml:space="preserve">
Bitte Werte im Beschreibungsfeld eintragen.</t>
    </r>
  </si>
  <si>
    <r>
      <t xml:space="preserve">Sofern die Grenzwerte im Durchgang mit reduzierter Besatzdichte wieder eingehalten werden, darf die Besatzdichte im nachfolgenden Durchgang wieder erhöht werden.
</t>
    </r>
    <r>
      <rPr>
        <b/>
        <sz val="10"/>
        <rFont val="Arial"/>
        <family val="2"/>
      </rPr>
      <t xml:space="preserve">Erstaudit = n. a. </t>
    </r>
  </si>
  <si>
    <t>Das Tränkewasser im Tierbereich (Tränkestellen) wird jährlich bakteriologisch untersucht und die Ergebnisse werden dokumentiert.</t>
  </si>
  <si>
    <t xml:space="preserve">Die TSL-Eigenkontrolle, welche alle TSL-Anforderungen umfasst, wird alle 12 Monate durchgeführt und dokumentiert. </t>
  </si>
  <si>
    <t>Festgelegte Korrekturmaßnahmen aus der TSL-Eigenkontrolle wurden fristgerecht umgesetzt und dokumentiert.</t>
  </si>
  <si>
    <t xml:space="preserve">Für Abweichungen, die in der TSL-Eigenkontrolle festgestellt wurden, sind Korrekturmaßnahmen und Fristen dokumentiert. </t>
  </si>
  <si>
    <r>
      <rPr>
        <sz val="10"/>
        <color theme="1"/>
        <rFont val="Arial"/>
        <family val="2"/>
      </rPr>
      <t xml:space="preserve">Meldung von Zertifikatsentzügen / melde- u./o. anzeigepflichtigen Tierkrankheiten und damit zusammenhängende behördliche Anordnungen / Veränderungen am o. auf dem Betrieb / Sabotage / Einbrüchen an den DTSchB </t>
    </r>
    <r>
      <rPr>
        <b/>
        <sz val="10"/>
        <color theme="1"/>
        <rFont val="Arial"/>
        <family val="2"/>
      </rPr>
      <t xml:space="preserve">
Erstaudit = n. a. </t>
    </r>
  </si>
  <si>
    <t>Die Anforderungen bezüglich der Meldepflicht werden erfüllt.*</t>
  </si>
  <si>
    <r>
      <rPr>
        <sz val="10"/>
        <color theme="1"/>
        <rFont val="Arial"/>
        <family val="2"/>
      </rPr>
      <t xml:space="preserve">Meldung von Zertifikatsentzügen / melde- u./o. anzeigepflichtigen Tierkrankheiten und damit zusammenhängende behördliche Anordnungen / Veränderungen am o. auf dem Betrieb / Sabotage / Einbrüchen / </t>
    </r>
    <r>
      <rPr>
        <b/>
        <sz val="10"/>
        <color theme="1"/>
        <rFont val="Arial"/>
        <family val="2"/>
      </rPr>
      <t>Brandvorfällen*</t>
    </r>
    <r>
      <rPr>
        <sz val="10"/>
        <color theme="1"/>
        <rFont val="Arial"/>
        <family val="2"/>
      </rPr>
      <t xml:space="preserve"> an den DTSchB </t>
    </r>
    <r>
      <rPr>
        <b/>
        <sz val="10"/>
        <color theme="1"/>
        <rFont val="Arial"/>
        <family val="2"/>
      </rPr>
      <t xml:space="preserve">
Erstaudit = n. a.</t>
    </r>
  </si>
  <si>
    <r>
      <t xml:space="preserve"> Betriebsdefinition: Betriebsregistriernummer (Unternehmensnummer, InVeKos-Nummer, Balis-Nummer, ZID-Nummer, VVVO-Nummer)
keine ANG und Tierhaltung gleicher Nutzungsart </t>
    </r>
    <r>
      <rPr>
        <b/>
        <sz val="10"/>
        <rFont val="Arial"/>
        <family val="2"/>
      </rPr>
      <t>= K.O.</t>
    </r>
  </si>
  <si>
    <r>
      <t xml:space="preserve">Vermarktung von Tieren aus der Einstiegsstufe als Tiere aus der Premiumstufe. </t>
    </r>
    <r>
      <rPr>
        <b/>
        <sz val="10"/>
        <color theme="1"/>
        <rFont val="Arial"/>
        <family val="2"/>
      </rPr>
      <t>= K.O.</t>
    </r>
    <r>
      <rPr>
        <sz val="10"/>
        <color theme="1"/>
        <rFont val="Arial"/>
        <family val="2"/>
      </rPr>
      <t xml:space="preserve">
Überprüfung anhand der Kennzeichnung auf Lieferscheinen und Schlachtabrechnungen.                                                                     </t>
    </r>
    <r>
      <rPr>
        <b/>
        <sz val="10"/>
        <color theme="1"/>
        <rFont val="Arial"/>
        <family val="2"/>
      </rPr>
      <t xml:space="preserve">Erstaudit = n. a. </t>
    </r>
  </si>
  <si>
    <r>
      <t xml:space="preserve">Vermarktung von Tieren aus einer Tierhaltung, deren Anforderungen unterhalb der Einstiegsstufe liegen mit dem TSL. </t>
    </r>
    <r>
      <rPr>
        <b/>
        <sz val="10"/>
        <color theme="1"/>
        <rFont val="Arial"/>
        <family val="2"/>
      </rPr>
      <t xml:space="preserve">= K.O. </t>
    </r>
    <r>
      <rPr>
        <sz val="10"/>
        <color theme="1"/>
        <rFont val="Arial"/>
        <family val="2"/>
      </rPr>
      <t xml:space="preserve">
Überprüfung anhand der Kennzeichnung auf Lieferscheinen und Schlachtabrechnungen.                                                                   </t>
    </r>
    <r>
      <rPr>
        <b/>
        <sz val="10"/>
        <color theme="1"/>
        <rFont val="Arial"/>
        <family val="2"/>
      </rPr>
      <t xml:space="preserve">Erstaudit = n. a. </t>
    </r>
  </si>
  <si>
    <r>
      <t xml:space="preserve">Prüfung des vorangegangenen Auditberichts und der darin festgehaltenen Korrekturmaßnahmen zur Abstellung der Abweichungen. 
</t>
    </r>
    <r>
      <rPr>
        <b/>
        <sz val="10"/>
        <color theme="1"/>
        <rFont val="Arial"/>
        <family val="2"/>
      </rPr>
      <t>Erstaudit = n. a.</t>
    </r>
  </si>
  <si>
    <t>Augenscheinliche Erfüllung der gesetzlichen Anforderungen laut Kap. 2.1</t>
  </si>
  <si>
    <t xml:space="preserve">Der Betriebsleiter bzw. die für die Tierhaltung hauptverantwortliche Person nimmt alle 2 Kalenderjahre an einer Fortbildung mit den Themenbereichen Tierverhalten, Tierschutz und/oder Tierhaltung von Masthühnern teil.  </t>
  </si>
  <si>
    <t>Innerhalb des Mastbetriebs wird keine Tierhaltung der gleichen Nutzungsart bewirtschaftet, deren Standard unterhalb der Anforderungen der Einstiegsstufe liegt bzw. eine ANG für "ausnahmsweise gestattete Parallelhaltung" liegt vor.</t>
  </si>
  <si>
    <r>
      <t>s. RL Masthuhn 2024 Punkt 3.1 
Keine ANG für Parallelhaltung</t>
    </r>
    <r>
      <rPr>
        <b/>
        <sz val="10"/>
        <color theme="1"/>
        <rFont val="Arial"/>
        <family val="2"/>
      </rPr>
      <t xml:space="preserve"> = K.O.</t>
    </r>
  </si>
  <si>
    <t>Im Falle einer Parallelhaltung:
Tiere, welche unterhalb der Anforderungen der Einstiegsstufe gehalten werden oder deren Produkte, werden nicht mit dem TSL vermarktet.</t>
  </si>
  <si>
    <t>Überprüfen: Wenn die Voraufzucht nicht im gleichen Betrieb stattgefunden hat, muss der Betrieb, der die Voraufzucht durchführt, für das TSL zertifiziert sein.</t>
  </si>
  <si>
    <r>
      <t xml:space="preserve">Lieferscheine und Schlachtabrechnungen.                                                                         </t>
    </r>
    <r>
      <rPr>
        <b/>
        <sz val="10"/>
        <color theme="1"/>
        <rFont val="Arial"/>
        <family val="2"/>
      </rPr>
      <t xml:space="preserve">Erstaudit = n. a. </t>
    </r>
  </si>
  <si>
    <r>
      <t xml:space="preserve">Aktueller und genehmigter Antrag auf Zulassung der eingesetzten Zuchtlinie muss im Betrieb in Kopie vorliegen 
Gültigkeit beachten! 
Kein gültiger Antrag </t>
    </r>
    <r>
      <rPr>
        <b/>
        <sz val="10"/>
        <color theme="1"/>
        <rFont val="Arial"/>
        <family val="2"/>
      </rPr>
      <t>=</t>
    </r>
    <r>
      <rPr>
        <sz val="10"/>
        <color theme="1"/>
        <rFont val="Arial"/>
        <family val="2"/>
      </rPr>
      <t xml:space="preserve"> </t>
    </r>
    <r>
      <rPr>
        <b/>
        <sz val="10"/>
        <color theme="1"/>
        <rFont val="Arial"/>
        <family val="2"/>
      </rPr>
      <t>K.O.</t>
    </r>
  </si>
  <si>
    <r>
      <rPr>
        <sz val="10"/>
        <color theme="1"/>
        <rFont val="Arial"/>
        <family val="2"/>
      </rPr>
      <t>Sollte zum Auditzeitpunkt kein Genesungsabteil eingerichtet sein, muss das entsprechende Material zur Einrichtung vorgezeigt werden können.
Kein Genesungsabteil oder kein entsprechendes Material vorhanden</t>
    </r>
    <r>
      <rPr>
        <b/>
        <sz val="10"/>
        <color theme="1"/>
        <rFont val="Arial"/>
        <family val="2"/>
      </rPr>
      <t xml:space="preserve"> = K.O.</t>
    </r>
  </si>
  <si>
    <t>Qualität der Einstreu trocken, locker und dergestalt, dass die Masthühner auch gegen Ende der Mast picken, scharren und sandbaden können; feuchte und verkrustete Einstreubereiche werden entfernt und durch frische Einstreu ersetzt, durchgearbeitet oder neu eingestreut.</t>
  </si>
  <si>
    <r>
      <t xml:space="preserve">Kein Zugang zu Tränkewasser </t>
    </r>
    <r>
      <rPr>
        <b/>
        <sz val="10"/>
        <color theme="1"/>
        <rFont val="Arial"/>
        <family val="2"/>
      </rPr>
      <t>= K.O.</t>
    </r>
  </si>
  <si>
    <t>Es werden ausreichend Beschäftigungsmaterialien aus natürlichem manipulierbarem Substrat (Ballen oder vergleichbare Angebote in der Größe von Kleinballen / HD-Ballen) zur Verfügung gestellt und regelmäßig erneuert, sobald sie aufgelöst sind.</t>
  </si>
  <si>
    <t>ab Einstallung: 3 Ballen / vergleichbare Angebote pro 2.000 Hühner             
Ab Öffnungszeitpunkt KSR: 2 Ballen / vergleichbare Angebote pro 1.000 Tiere, davon 1 Ballen pro 2.000 Tiere im KSR möglich                                                                                    Alternativ zu Klein- / HD-Ballen: größere Ballen/vergleichbare Angebote mit mind. 1 m² Aufsitzfläche pro 2.000 Tiere, bzw. ab Öffnungszeitpunkt KSR insgesamt mind. 1,35 m² Aufsitzfläche
Im Zeitraum ab 48 Stunden vor der Ausstallung ist es möglich, dass die Ballen / vergleichbaren Angebote aufgeschnitten werden und von den Tieren aufgearbeitet werden können.</t>
  </si>
  <si>
    <r>
      <t>Betriebe &lt;</t>
    </r>
    <r>
      <rPr>
        <sz val="10"/>
        <color rgb="FF00B050"/>
        <rFont val="Arial"/>
        <family val="2"/>
      </rPr>
      <t xml:space="preserve"> </t>
    </r>
    <r>
      <rPr>
        <sz val="10"/>
        <color theme="1"/>
        <rFont val="Arial"/>
        <family val="2"/>
      </rPr>
      <t>2.000 Tiere:
Den Tieren werden mind. 2 Ballen / vergleichbare Angebote (Standardgröße Kleinballen / HD-Ballen) aus natürlichem manipulierbarem Substrat zur Verfügung gestellt und erneuert, sobald die Ballen aufgelöst sind.</t>
    </r>
  </si>
  <si>
    <t>Ein Pickstein muss mind. faustgroß sein.
Maximal die Hälfte der Pickgegenstände kann in der letzten Mastwoche durch organische Beschäftigungsmaterialien (zum Beispiel Maiskolben oder ähnliches) oder Saftfutter (zum Beispiel Rüben, Kartoffeln oder ähnliches) in gleicher Anzahl und Größe ersetzt werden.</t>
  </si>
  <si>
    <r>
      <t xml:space="preserve"> Kein Tageslicht </t>
    </r>
    <r>
      <rPr>
        <b/>
        <sz val="10"/>
        <color theme="1"/>
        <rFont val="Arial"/>
        <family val="2"/>
      </rPr>
      <t xml:space="preserve">= K.O. </t>
    </r>
  </si>
  <si>
    <t>Es wird ein ergänzendes Lichtregime geführt, wenn die Lichtstärke von mind. 20 Lux tagsüber nicht durch Tageslicht erreicht wird.</t>
  </si>
  <si>
    <t>Untersuchung im laufenden Durchgang der behandelt wurde. Probennahme direkt am Tränkenippel.
Wurden bei festgestellten Rückständen erneut Korrektmurmaßnahmen eingeleitet und dokumentiert?</t>
  </si>
  <si>
    <t xml:space="preserve">Sofern die Methode des Schlupfs im Stall durchgeführt wird, ist der DTSchB vorab zu informieren. Es wird eine Eingangsbestätigung vom Deutschen Tierschutzbund ausgestellt, welche im Audit abgeprüft wird. </t>
  </si>
  <si>
    <r>
      <t>ANG für Betriebe mit einer Übergangsfrist zur Nachrüstung eines KSRs bis 31.12.2024 nicht vorhanden =</t>
    </r>
    <r>
      <rPr>
        <b/>
        <sz val="10"/>
        <rFont val="Arial"/>
        <family val="2"/>
      </rPr>
      <t xml:space="preserve"> K.O. </t>
    </r>
    <r>
      <rPr>
        <sz val="10"/>
        <rFont val="Arial"/>
        <family val="2"/>
      </rPr>
      <t xml:space="preserve">
Ist nach Ablauf o.g. Frist kein KSR nachgerüstet, so scheidet der Betrieb aus dem System aus </t>
    </r>
    <r>
      <rPr>
        <b/>
        <sz val="10"/>
        <rFont val="Arial"/>
        <family val="2"/>
      </rPr>
      <t>= K.O.</t>
    </r>
  </si>
  <si>
    <r>
      <t xml:space="preserve">Bestandsobergrenze nicht eingehalten bzw. es liegt keine BiB vor </t>
    </r>
    <r>
      <rPr>
        <b/>
        <sz val="10"/>
        <color theme="1"/>
        <rFont val="Arial"/>
        <family val="2"/>
      </rPr>
      <t>= K.O.</t>
    </r>
    <r>
      <rPr>
        <sz val="10"/>
        <color theme="1"/>
        <rFont val="Arial"/>
        <family val="2"/>
      </rPr>
      <t xml:space="preserve">
Obergrenze gilt auch im Falle einer ausnahmsweise gestatteten Parallelhaltung; BiB für Betriebe, die vor dem 01.09.2012 auf das TSL umgestellt haben.
Stall = geschlossener Raum. Ställe müssen räumlich und technisch voneinander getrennt sein.</t>
    </r>
  </si>
  <si>
    <r>
      <t xml:space="preserve">Ställe ohne KSR: Maximal 25 kg/m² und 15 Tiere/m²
Ställe mit KSR (mind. 20% der nutzbaren Stallgrundfläche): max. 29 kg/m² und 17 Tiere/m²
Ställe mit KSR (mind. 30% der nutzbaren Stallgrundfläche): max. 30 kg/m² und 18 Tiere/m²
</t>
    </r>
    <r>
      <rPr>
        <b/>
        <sz val="10"/>
        <color theme="1"/>
        <rFont val="Arial"/>
        <family val="2"/>
      </rPr>
      <t xml:space="preserve">Erstaudit = n. a. 
</t>
    </r>
    <r>
      <rPr>
        <u/>
        <sz val="10"/>
        <color theme="1"/>
        <rFont val="Arial"/>
        <family val="2"/>
      </rPr>
      <t xml:space="preserve">Bitte Werte der Durchgänge eintragen.
</t>
    </r>
    <r>
      <rPr>
        <sz val="10"/>
        <color theme="1"/>
        <rFont val="Arial"/>
        <family val="2"/>
      </rPr>
      <t xml:space="preserve">Max. Besatzdichte im Durchschnitt dreier aufeinander folgender Durchgänge überschritten </t>
    </r>
    <r>
      <rPr>
        <b/>
        <sz val="10"/>
        <color theme="1"/>
        <rFont val="Arial"/>
        <family val="2"/>
      </rPr>
      <t>= K.O.</t>
    </r>
  </si>
  <si>
    <r>
      <t xml:space="preserve">Ställe ohne KSR: max. 27 kg/m² und 15 Tiere/m²
Ställe mit KSR (mind. 20 % der nutzbaren Stallgrundfläche): max. 31,5 kg/m² und 17 Tiere/m²
Ställe mit KSR (mind. 30 % der nutzbaren Stallgrundfläche): max. 32,5 kg/m² und 18 Tiere/m²
</t>
    </r>
    <r>
      <rPr>
        <b/>
        <sz val="10"/>
        <color theme="1"/>
        <rFont val="Arial"/>
        <family val="2"/>
      </rPr>
      <t xml:space="preserve">Erstaudit = n. a. 
</t>
    </r>
    <r>
      <rPr>
        <sz val="10"/>
        <color theme="1"/>
        <rFont val="Arial"/>
        <family val="2"/>
      </rPr>
      <t>Max. tolerierte Besatzdichte überschritten</t>
    </r>
    <r>
      <rPr>
        <b/>
        <sz val="10"/>
        <color theme="1"/>
        <rFont val="Arial"/>
        <family val="2"/>
      </rPr>
      <t xml:space="preserve"> = K.O.</t>
    </r>
  </si>
  <si>
    <r>
      <t xml:space="preserve">Ställe ohne KSR: Besatzdichte in mind. einem Durchgang zwischen 25 und 27 kg/m²
Ställe mit KSR (mind. 20 % der nutzbaren Stallgrundfläche): Besatzdichte in mindestens einem Durchgang zwischen 29 und 31,5 kg/m²
Ställe mit KSR (mind. 30 % der nutzbaren Stallgrundfläche): Besatzdichte in mindestens einem Durchgang zwischen 30 und 32,5 kg/m²
Entsprechende Nachweise für eine unerwartet geringe Mortalität, unerwartet hohe Gewichtsentwicklung oder eine Verschiebung des Schlachttermins.
</t>
    </r>
    <r>
      <rPr>
        <b/>
        <sz val="10"/>
        <color theme="1"/>
        <rFont val="Arial"/>
        <family val="2"/>
      </rPr>
      <t xml:space="preserve">
Erstaudit = n. a. 
</t>
    </r>
    <r>
      <rPr>
        <sz val="10"/>
        <color theme="1"/>
        <rFont val="Arial"/>
        <family val="2"/>
      </rPr>
      <t>Keine Nachweise</t>
    </r>
    <r>
      <rPr>
        <b/>
        <sz val="10"/>
        <color theme="1"/>
        <rFont val="Arial"/>
        <family val="2"/>
      </rPr>
      <t xml:space="preserve"> = K.O.</t>
    </r>
  </si>
  <si>
    <t>Im Falle einer getrennten Aufzucht und Mast werden bis zum 21. Lebenstag max. 20 Tiere/m² gehalten und es ist eine dementsprechende gültige BiB vorhanden.</t>
  </si>
  <si>
    <t>Bei Einsatz von Kükenringen: Die Kükenringe werden max. bis zum 5. Lebenstag eingesetzt.</t>
  </si>
  <si>
    <r>
      <t xml:space="preserve">Dokumentation der Überschreitung, sowie von ergriffenen Maßnahmen. </t>
    </r>
    <r>
      <rPr>
        <sz val="10"/>
        <color rgb="FF00B050"/>
        <rFont val="Arial"/>
        <family val="2"/>
      </rPr>
      <t/>
    </r>
  </si>
  <si>
    <r>
      <t xml:space="preserve">Vom Tierhalter erfasst und vom Auditor geprüft:
</t>
    </r>
    <r>
      <rPr>
        <sz val="10"/>
        <rFont val="Arial"/>
        <family val="2"/>
      </rPr>
      <t>Grenzwert errechnet sich über die Formel: 1 % + 0,06 % x Anzahl Lebenstage
Hinweis: Sofern die Methode des Schlupfs im Stall durchgeführt wird, erfolgt die Berechnung der Mortalität ab dem 2. Lebenstag.</t>
    </r>
    <r>
      <rPr>
        <b/>
        <sz val="10"/>
        <rFont val="Arial"/>
        <family val="2"/>
      </rPr>
      <t xml:space="preserve">
</t>
    </r>
    <r>
      <rPr>
        <u/>
        <sz val="10"/>
        <rFont val="Arial"/>
        <family val="2"/>
      </rPr>
      <t>Bitte Werte im Beschreibungsfeld eintragen</t>
    </r>
  </si>
  <si>
    <t>Die Anforderungen an das Tierbezogene Kriterium "Hämatome (&gt; 3cm Durchmesser)" werden erfüllt.</t>
  </si>
  <si>
    <r>
      <rPr>
        <b/>
        <sz val="10"/>
        <color theme="1"/>
        <rFont val="Arial"/>
        <family val="2"/>
      </rPr>
      <t xml:space="preserve">Durch den Schlachthof erfasst, liegt dem Tierhalter vor und wird durch den Auditor geprüft: 
</t>
    </r>
    <r>
      <rPr>
        <sz val="10"/>
        <color theme="1"/>
        <rFont val="Arial"/>
        <family val="2"/>
      </rPr>
      <t xml:space="preserve">Grenzwert: 20 % Score 2a + 2b
</t>
    </r>
    <r>
      <rPr>
        <u/>
        <sz val="10"/>
        <color theme="1"/>
        <rFont val="Arial"/>
        <family val="2"/>
      </rPr>
      <t xml:space="preserve">Bitte Werte im Beschreibungsfeld eintragen
</t>
    </r>
    <r>
      <rPr>
        <b/>
        <sz val="10"/>
        <color theme="1"/>
        <rFont val="Arial"/>
        <family val="2"/>
      </rPr>
      <t xml:space="preserve">Erstaudit = n. a. </t>
    </r>
  </si>
  <si>
    <r>
      <t xml:space="preserve">Es wurde sichergestellt, dass die Tiere bei der Abfahrt des Transporters vor Nässe und sonstigen widrigen Witterungseinflüssen geschützt wurden (z. B. mittels Planen) und dies auch während des Transports eingehalten werden kann.
Eine Reduzierung der Besatzdichte erfolgte: Ab 24 °C und einem Enthalpiewert von
60 kJ/kg: Reduktion der Ladedichte um 10 %.
Eine Reduzierung der Besatzdichte erfolgte: Ab 24 °C und einem Enthalpiewert von
65 kJ/kg: Reduktion der Ladedichte um 20 %.
</t>
    </r>
    <r>
      <rPr>
        <b/>
        <sz val="10"/>
        <color theme="1"/>
        <rFont val="Arial"/>
        <family val="2"/>
      </rPr>
      <t xml:space="preserve">Erstaudit = n. a. </t>
    </r>
  </si>
  <si>
    <r>
      <t xml:space="preserve">Erstaudit = n. a.
</t>
    </r>
    <r>
      <rPr>
        <sz val="10"/>
        <color theme="1"/>
        <rFont val="Arial"/>
        <family val="2"/>
      </rPr>
      <t>Keine Belüftung</t>
    </r>
    <r>
      <rPr>
        <b/>
        <sz val="10"/>
        <color theme="1"/>
        <rFont val="Arial"/>
        <family val="2"/>
      </rPr>
      <t xml:space="preserve"> = K.O. </t>
    </r>
  </si>
  <si>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</si>
  <si>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r>
      <t xml:space="preserve">Prüfung der letzten TSL-Eigenkontrolle. 
</t>
    </r>
    <r>
      <rPr>
        <b/>
        <sz val="10"/>
        <color theme="1"/>
        <rFont val="Arial"/>
        <family val="2"/>
      </rPr>
      <t>Erstaudit  / keine Abweichungen = n. a.</t>
    </r>
  </si>
  <si>
    <r>
      <t xml:space="preserve">Prüfung der letzten TSL-Eigenkontrolle. 
</t>
    </r>
    <r>
      <rPr>
        <b/>
        <sz val="10"/>
        <color theme="1"/>
        <rFont val="Arial"/>
        <family val="2"/>
      </rPr>
      <t>Erstaudit / keine Abweichungen = n. a.</t>
    </r>
  </si>
  <si>
    <t>z. B. Strohballen, erhöhte Ebenen, Sitzstangen oder Pickgegenstände.</t>
  </si>
  <si>
    <t>z. B. Verletzungen, Lahmheiten, Immobilität, Apathie, Anzeichen von Schmerzen, Abmagerung, Symptome von Infektionserkrankungen, Abweichungen vom Normalverhalten.</t>
  </si>
  <si>
    <r>
      <t xml:space="preserve">Nicht transportfähig sind z. B. abgemagerte, kranke Tiere, Tiere mit Lahmheiten, offenen Wunden, Knochenbrüchen oder Luxationen und ähnlich schweren Beeinträchtigungen, die zu Leiden oder Schäden führen können (z. B. nasses Gefieder bei Transporten bei tiefen Temperaturen).
</t>
    </r>
    <r>
      <rPr>
        <b/>
        <sz val="10"/>
        <color theme="1"/>
        <rFont val="Arial"/>
        <family val="2"/>
      </rPr>
      <t xml:space="preserve">Erstaudit = n. a. </t>
    </r>
  </si>
  <si>
    <r>
      <t xml:space="preserve">Keine ANG/BiB vorhanden </t>
    </r>
    <r>
      <rPr>
        <b/>
        <sz val="10"/>
        <color theme="1"/>
        <rFont val="Arial"/>
        <family val="2"/>
      </rPr>
      <t xml:space="preserve">= n. a. </t>
    </r>
    <r>
      <rPr>
        <sz val="10"/>
        <color theme="1"/>
        <rFont val="Arial"/>
        <family val="2"/>
      </rPr>
      <t xml:space="preserve">
</t>
    </r>
    <r>
      <rPr>
        <b/>
        <sz val="10"/>
        <color theme="1"/>
        <rFont val="Arial"/>
        <family val="2"/>
      </rPr>
      <t xml:space="preserve">Erstaudit = n. a.  </t>
    </r>
  </si>
  <si>
    <r>
      <t xml:space="preserve">KSR nicht vorhanden = </t>
    </r>
    <r>
      <rPr>
        <b/>
        <sz val="10"/>
        <color theme="1"/>
        <rFont val="Arial"/>
        <family val="2"/>
      </rPr>
      <t>K.O.</t>
    </r>
    <r>
      <rPr>
        <sz val="10"/>
        <color theme="1"/>
        <rFont val="Arial"/>
        <family val="2"/>
      </rPr>
      <t xml:space="preserve">
Louisianaställe mit ANG </t>
    </r>
    <r>
      <rPr>
        <b/>
        <sz val="10"/>
        <color theme="1"/>
        <rFont val="Arial"/>
        <family val="2"/>
      </rPr>
      <t xml:space="preserve">= n. a.   </t>
    </r>
    <r>
      <rPr>
        <sz val="10"/>
        <color theme="1"/>
        <rFont val="Arial"/>
        <family val="2"/>
      </rPr>
      <t xml:space="preserve">                                  ANG für Nachrüstung </t>
    </r>
    <r>
      <rPr>
        <b/>
        <sz val="10"/>
        <color theme="1"/>
        <rFont val="Arial"/>
        <family val="2"/>
      </rPr>
      <t xml:space="preserve">= n. a. </t>
    </r>
  </si>
  <si>
    <r>
      <rPr>
        <b/>
        <sz val="10"/>
        <color theme="1"/>
        <rFont val="Arial"/>
        <family val="2"/>
      </rPr>
      <t xml:space="preserve">K.O.  </t>
    </r>
    <r>
      <rPr>
        <sz val="10"/>
        <color theme="1"/>
        <rFont val="Arial"/>
        <family val="2"/>
      </rPr>
      <t xml:space="preserve">                                                          
ANG für KSR Nachrüstung vorhanden </t>
    </r>
    <r>
      <rPr>
        <b/>
        <sz val="10"/>
        <color theme="1"/>
        <rFont val="Arial"/>
        <family val="2"/>
      </rPr>
      <t xml:space="preserve">= n. a. </t>
    </r>
  </si>
  <si>
    <r>
      <t xml:space="preserve">ANG für KSR Nachrüstung vorhanden </t>
    </r>
    <r>
      <rPr>
        <b/>
        <sz val="10"/>
        <color theme="1"/>
        <rFont val="Arial"/>
        <family val="2"/>
      </rPr>
      <t xml:space="preserve">= n. a. </t>
    </r>
  </si>
  <si>
    <r>
      <t xml:space="preserve">BiB für bestehende Anlagen, bauliche Gründe.                                                
ANG für KSR Nachrüstung vorhanden </t>
    </r>
    <r>
      <rPr>
        <b/>
        <sz val="10"/>
        <color theme="1"/>
        <rFont val="Arial"/>
        <family val="2"/>
      </rPr>
      <t xml:space="preserve">= n. a. </t>
    </r>
  </si>
  <si>
    <r>
      <t xml:space="preserve">BiB für bestehende Anlagen, bauliche Gründe
bzw. ANG für KSR Nachrüstung vorhanden 
</t>
    </r>
    <r>
      <rPr>
        <b/>
        <sz val="10"/>
        <color theme="1"/>
        <rFont val="Arial"/>
        <family val="2"/>
      </rPr>
      <t xml:space="preserve">= n. a. </t>
    </r>
  </si>
  <si>
    <r>
      <t xml:space="preserve">BiB für bestehende Anlagen, bauliche Gründe bzw. ANG für KSR Nachrüstung vorhanden 
</t>
    </r>
    <r>
      <rPr>
        <b/>
        <sz val="10"/>
        <color theme="1"/>
        <rFont val="Arial"/>
        <family val="2"/>
      </rPr>
      <t xml:space="preserve">= n. a. </t>
    </r>
  </si>
  <si>
    <r>
      <t xml:space="preserve">Mit geeigneten Materialien wie im Innenbereich.
ANG für KSR Nachrüstung vorhanden </t>
    </r>
    <r>
      <rPr>
        <b/>
        <sz val="10"/>
        <color theme="1"/>
        <rFont val="Arial"/>
        <family val="2"/>
      </rPr>
      <t xml:space="preserve">= n. a. </t>
    </r>
  </si>
  <si>
    <r>
      <t xml:space="preserve">ANG für KSR Nachrüstung vorhanden </t>
    </r>
    <r>
      <rPr>
        <b/>
        <sz val="10"/>
        <color theme="1"/>
        <rFont val="Arial"/>
        <family val="2"/>
      </rPr>
      <t xml:space="preserve">= n. a. </t>
    </r>
    <r>
      <rPr>
        <sz val="10"/>
        <color theme="1"/>
        <rFont val="Arial"/>
        <family val="2"/>
      </rPr>
      <t xml:space="preserve">
</t>
    </r>
    <r>
      <rPr>
        <b/>
        <sz val="10"/>
        <color theme="1"/>
        <rFont val="Arial"/>
        <family val="2"/>
      </rPr>
      <t xml:space="preserve">Erstaudit = n. a. </t>
    </r>
  </si>
  <si>
    <r>
      <t xml:space="preserve">Ausnahmen bei extremen Witterungsbedingungen möglich (s.u.); Tageslichtstunden: 15. April bis 15. November: ab spätestens 10 Uhr, mind. 8 Stunden, 16. November bis 14. April: mind. 5 Stunden täglich.
ANG für KSR Nachrüstung vorhanden </t>
    </r>
    <r>
      <rPr>
        <b/>
        <sz val="10"/>
        <color theme="1"/>
        <rFont val="Arial"/>
        <family val="2"/>
      </rPr>
      <t xml:space="preserve">= n. a. </t>
    </r>
    <r>
      <rPr>
        <sz val="10"/>
        <color theme="1"/>
        <rFont val="Arial"/>
        <family val="2"/>
      </rPr>
      <t xml:space="preserve">
</t>
    </r>
    <r>
      <rPr>
        <b/>
        <sz val="10"/>
        <color theme="1"/>
        <rFont val="Arial"/>
        <family val="2"/>
      </rPr>
      <t xml:space="preserve">Erstaudit = n. a. </t>
    </r>
  </si>
  <si>
    <r>
      <t xml:space="preserve">22 - 28 Tage alt: 
&lt; 10 °C max. 50 % der Auslauföffnungen geschlossen; 
&lt; 7 °C max. 2/3 der Auslauföffnungen geschlossen; 
&lt; 5 °C bis 100 % geschlossen.
29 - 35 Tage alt: 
&lt; 7 °C max.   50 % der Auslauföffnungen geschlossen;
&lt; 5 °C max. 2/3 der Auslauföffnungen geschlossen 
&lt; 2 °C bis 100 % geschlossen; 
ab 36 Tage alt: 
&lt; 2 °C max. 50 % der Auslauföffnungen geschlossen. 
→ MU 10.3 und 10.4
ANG für KSR Nachrüstung vorhanden </t>
    </r>
    <r>
      <rPr>
        <b/>
        <sz val="10"/>
        <rFont val="Arial"/>
        <family val="2"/>
      </rPr>
      <t xml:space="preserve">= n. a. </t>
    </r>
    <r>
      <rPr>
        <sz val="10"/>
        <rFont val="Arial"/>
        <family val="2"/>
      </rPr>
      <t xml:space="preserve">
</t>
    </r>
    <r>
      <rPr>
        <b/>
        <sz val="10"/>
        <rFont val="Arial"/>
        <family val="2"/>
      </rPr>
      <t xml:space="preserve">Erstaudit = n. a.  </t>
    </r>
    <r>
      <rPr>
        <sz val="10"/>
        <rFont val="Arial"/>
        <family val="2"/>
      </rPr>
      <t xml:space="preserve">
Bei einer 100 % Schließung müssen alle Beschäftigungsmaterialien in den Warmstall verbracht werden.</t>
    </r>
  </si>
  <si>
    <r>
      <t xml:space="preserve">Antrag auf Bauvoranfrage wird innerhalb von 6 Wochen nicht eingereicht und/oder dem DTSchB nicht vorgelegt = </t>
    </r>
    <r>
      <rPr>
        <b/>
        <sz val="10"/>
        <color theme="1"/>
        <rFont val="Arial"/>
        <family val="2"/>
      </rPr>
      <t>K.O.</t>
    </r>
    <r>
      <rPr>
        <sz val="10"/>
        <color theme="1"/>
        <rFont val="Arial"/>
        <family val="2"/>
      </rPr>
      <t xml:space="preserve">
KSR steht den Tieren mit Vorliegen der Baugenehmigung nach Ablauf von 6 Monaten noch nicht zur Verfügung bzw. es liegt keine ANG vor = </t>
    </r>
    <r>
      <rPr>
        <b/>
        <sz val="10"/>
        <color theme="1"/>
        <rFont val="Arial"/>
        <family val="2"/>
      </rPr>
      <t xml:space="preserve">K.O.    </t>
    </r>
    <r>
      <rPr>
        <sz val="10"/>
        <color theme="1"/>
        <rFont val="Arial"/>
        <family val="2"/>
      </rPr>
      <t xml:space="preserve">               
Insgesamt überschreitet der Zeitraum zwischen Antrag auf Systemzulassung und Inbetriebnahme des KSR 12 Monate = </t>
    </r>
    <r>
      <rPr>
        <b/>
        <sz val="10"/>
        <color theme="1"/>
        <rFont val="Arial"/>
        <family val="2"/>
      </rPr>
      <t>K.O.</t>
    </r>
    <r>
      <rPr>
        <sz val="10"/>
        <color theme="1"/>
        <rFont val="Arial"/>
        <family val="2"/>
      </rPr>
      <t xml:space="preserve">
ANG für KSR Nachrüstung vorhanden </t>
    </r>
    <r>
      <rPr>
        <b/>
        <sz val="10"/>
        <color theme="1"/>
        <rFont val="Arial"/>
        <family val="2"/>
      </rPr>
      <t xml:space="preserve">= n. a. </t>
    </r>
  </si>
  <si>
    <t>Innerhalb des Mastbetriebs werden max. 60.000 Masthühnerplätze und pro Stall max. 30.000 Masthühnerplätze bewirtschaftet bzw. es liegt eine BiB vor.</t>
  </si>
  <si>
    <t>Es liegen entsprechende Nachweise für die Überschreitung eines Durchgangs vor.</t>
  </si>
  <si>
    <t>Die durchschnittliche Wachstumsrate wird mind. 1 x im Jahr an den DTSchB gemeldet.</t>
  </si>
  <si>
    <t>Die durchschnittliche Tageszunahme auf einem Betrieb wird 3 x in einem Jahr um 0,5 g oder mehr überschritten (Stichtag 1. Juli des Jahres). Der Tierhalter hat dies dem DTSchB gemeldet.</t>
  </si>
  <si>
    <t>Die täglich 2 x durchgeführten Kontrollen des Gesundheitszustands der Tiere und - sofern erforderlich - die ergriffenen Korrekturmaßnahmen werden protokolliert.</t>
  </si>
  <si>
    <t>Ein TBK-Grenzwert wurde innerhalb von 12 Monaten mind. 4 x überschritten:
Die Besatzdichte wird im nächsten Durchgang um 4 kg/m² reduziert.</t>
  </si>
  <si>
    <r>
      <t xml:space="preserve">Pro Durchgang darf maximal 1 x vorgegriffen werden.
Dokumentation.
</t>
    </r>
    <r>
      <rPr>
        <b/>
        <sz val="10"/>
        <color theme="1"/>
        <rFont val="Arial"/>
        <family val="2"/>
      </rPr>
      <t xml:space="preserve">Erstaudit = n. a. </t>
    </r>
  </si>
  <si>
    <t>Ab dem Tag der Einstallung</t>
  </si>
  <si>
    <t>Aktuelle Anzahl und Alter der Tiere am Tag der Kontrolle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</si>
</sst>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mm;@"/>
    <numFmt numFmtId="165" formatCode="0.0"/>
    <numFmt numFmtId="166" formatCode="\3\4\7"/>
  </numFmts>
  <fonts count="3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color theme="1"/>
      <name val="Calibri"/>
      <family val="2"/>
    </font>
    <font>
      <sz val="10"/>
      <color rgb="FFFF0000"/>
      <name val="Arial"/>
      <family val="2"/>
    </font>
    <font>
      <sz val="10"/>
      <name val="Arial"/>
      <family val="2"/>
    </font>
    <font>
      <sz val="10"/>
      <color rgb="FF00B050"/>
      <name val="Arial"/>
      <family val="2"/>
    </font>
    <font>
      <b/>
      <sz val="10"/>
      <name val="Arial"/>
      <family val="2"/>
    </font>
    <font>
      <u/>
      <sz val="10"/>
      <name val="Arial"/>
      <family val="2"/>
    </font>
    <font>
      <b/>
      <sz val="10"/>
      <color rgb="FFFF0000"/>
      <name val="Arial"/>
      <family val="2"/>
    </font>
    <font>
      <u/>
      <sz val="10"/>
      <color theme="1"/>
      <name val="Arial"/>
      <family val="2"/>
    </font>
    <font>
      <sz val="9"/>
      <name val="Arial"/>
      <family val="2"/>
    </font>
    <font>
      <vertAlign val="superscript"/>
      <sz val="10"/>
      <color theme="1"/>
      <name val="Arial"/>
      <family val="2"/>
    </font>
    <font>
      <b/>
      <u/>
      <sz val="10"/>
      <color theme="1"/>
      <name val="Arial"/>
      <family val="2"/>
    </font>
    <font>
      <sz val="10"/>
      <color theme="1"/>
      <name val="Arial"/>
      <family val="2"/>
    </font>
    <font>
      <b/>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indexed="64"/>
      </top>
      <bottom style="thin">
        <color theme="1"/>
      </bottom>
      <diagonal/>
    </border>
    <border>
      <left/>
      <right style="thin">
        <color indexed="64"/>
      </right>
      <top/>
      <bottom/>
      <diagonal/>
    </border>
    <border>
      <left style="thin">
        <color theme="1"/>
      </left>
      <right style="thin">
        <color theme="1"/>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242">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165" fontId="16" fillId="0" borderId="0" xfId="0" applyNumberFormat="1"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1" fontId="16" fillId="0" borderId="0" xfId="0" applyNumberFormat="1" applyFont="1" applyBorder="1" applyAlignment="1" applyProtection="1">
      <alignment horizontal="left" vertical="center"/>
      <protection locked="0"/>
    </xf>
    <xf numFmtId="0" fontId="8" fillId="0" borderId="0" xfId="0" applyFont="1" applyFill="1" applyBorder="1" applyAlignment="1" applyProtection="1">
      <alignment vertical="center" wrapText="1"/>
      <protection locked="0"/>
    </xf>
    <xf numFmtId="1" fontId="8" fillId="0" borderId="0" xfId="0" applyNumberFormat="1" applyFont="1" applyFill="1" applyBorder="1" applyAlignment="1" applyProtection="1">
      <alignment horizontal="left" vertical="center"/>
      <protection locked="0"/>
    </xf>
    <xf numFmtId="165" fontId="8" fillId="0" borderId="0"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1" fontId="15" fillId="0" borderId="0" xfId="0" applyNumberFormat="1" applyFont="1" applyFill="1" applyBorder="1" applyAlignment="1" applyProtection="1">
      <alignment horizontal="left" vertical="center"/>
      <protection locked="0"/>
    </xf>
    <xf numFmtId="165"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8" fillId="0" borderId="0" xfId="0" applyFont="1" applyBorder="1" applyAlignment="1" applyProtection="1">
      <alignment vertical="center" wrapText="1"/>
      <protection locked="0"/>
    </xf>
    <xf numFmtId="49" fontId="21" fillId="0" borderId="0" xfId="0" applyNumberFormat="1" applyFont="1" applyBorder="1" applyAlignment="1" applyProtection="1">
      <alignment vertical="center" wrapText="1"/>
      <protection locked="0"/>
    </xf>
    <xf numFmtId="49" fontId="8" fillId="0" borderId="0" xfId="0" applyNumberFormat="1" applyFont="1" applyBorder="1" applyAlignment="1" applyProtection="1">
      <alignment vertical="center" wrapText="1"/>
      <protection locked="0"/>
    </xf>
    <xf numFmtId="0" fontId="8" fillId="6" borderId="1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8" fillId="6" borderId="17"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15" fillId="0" borderId="1"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Alignment="1" applyProtection="1">
      <alignment vertical="center"/>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49" fontId="8" fillId="0" borderId="0" xfId="0" applyNumberFormat="1" applyFont="1" applyFill="1" applyBorder="1" applyAlignment="1" applyProtection="1">
      <alignment horizontal="left"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16" fillId="0" borderId="0" xfId="0" applyNumberFormat="1" applyFont="1" applyFill="1" applyBorder="1" applyAlignment="1" applyProtection="1">
      <alignment horizontal="left" vertical="center"/>
    </xf>
    <xf numFmtId="165" fontId="1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wrapText="1"/>
    </xf>
    <xf numFmtId="0" fontId="22" fillId="0" borderId="0" xfId="0" applyFont="1" applyBorder="1" applyAlignment="1" applyProtection="1">
      <alignment vertical="center" wrapText="1"/>
    </xf>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left" vertical="center" wrapText="1"/>
    </xf>
    <xf numFmtId="49" fontId="8" fillId="0" borderId="0" xfId="0" applyNumberFormat="1" applyFont="1" applyBorder="1" applyAlignment="1" applyProtection="1">
      <alignment vertical="center" wrapText="1"/>
    </xf>
    <xf numFmtId="1" fontId="16" fillId="0" borderId="0" xfId="0" applyNumberFormat="1" applyFont="1" applyBorder="1" applyAlignment="1" applyProtection="1">
      <alignment horizontal="left" vertical="center"/>
    </xf>
    <xf numFmtId="1" fontId="16"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1" fontId="15" fillId="0" borderId="0" xfId="0" applyNumberFormat="1" applyFont="1" applyBorder="1" applyAlignment="1" applyProtection="1">
      <alignment horizontal="left" vertical="center"/>
    </xf>
    <xf numFmtId="165" fontId="15" fillId="0" borderId="0" xfId="0" applyNumberFormat="1" applyFont="1" applyBorder="1" applyAlignment="1" applyProtection="1">
      <alignment horizontal="center" vertical="center"/>
    </xf>
    <xf numFmtId="1" fontId="21" fillId="0" borderId="0" xfId="0" applyNumberFormat="1" applyFont="1" applyBorder="1" applyAlignment="1" applyProtection="1">
      <alignment horizontal="left" vertical="center"/>
    </xf>
    <xf numFmtId="165" fontId="21" fillId="0" borderId="0" xfId="0" applyNumberFormat="1" applyFont="1" applyBorder="1" applyAlignment="1" applyProtection="1">
      <alignment horizontal="center" vertical="center"/>
    </xf>
    <xf numFmtId="49" fontId="21" fillId="0" borderId="0" xfId="0" applyNumberFormat="1" applyFont="1" applyBorder="1" applyAlignment="1" applyProtection="1">
      <alignment vertical="center" wrapText="1"/>
    </xf>
    <xf numFmtId="0" fontId="21" fillId="0" borderId="0" xfId="0" applyFont="1" applyBorder="1" applyAlignment="1" applyProtection="1">
      <alignment vertical="center" wrapText="1"/>
    </xf>
    <xf numFmtId="0" fontId="8" fillId="0" borderId="0" xfId="0" applyFont="1" applyAlignment="1" applyProtection="1">
      <alignment vertical="center" wrapText="1"/>
    </xf>
    <xf numFmtId="1" fontId="21" fillId="0" borderId="0" xfId="0" applyNumberFormat="1" applyFont="1" applyFill="1" applyBorder="1" applyAlignment="1" applyProtection="1">
      <alignment horizontal="left" vertical="center"/>
    </xf>
    <xf numFmtId="165" fontId="21" fillId="0" borderId="0" xfId="0" applyNumberFormat="1" applyFont="1" applyFill="1" applyBorder="1" applyAlignment="1" applyProtection="1">
      <alignment horizontal="center" vertical="center"/>
    </xf>
    <xf numFmtId="49" fontId="21" fillId="0" borderId="0" xfId="0" applyNumberFormat="1" applyFont="1" applyFill="1" applyBorder="1" applyAlignment="1" applyProtection="1">
      <alignment vertical="center" wrapText="1"/>
    </xf>
    <xf numFmtId="1" fontId="8" fillId="0" borderId="0" xfId="0" applyNumberFormat="1" applyFont="1" applyFill="1" applyBorder="1" applyAlignment="1" applyProtection="1">
      <alignment horizontal="left" vertical="center"/>
    </xf>
    <xf numFmtId="0" fontId="21" fillId="0" borderId="0" xfId="0" applyFont="1" applyFill="1" applyAlignment="1" applyProtection="1">
      <alignment wrapText="1"/>
    </xf>
    <xf numFmtId="0" fontId="20" fillId="0" borderId="0" xfId="0" applyFont="1" applyBorder="1" applyAlignment="1" applyProtection="1">
      <alignment vertical="center" wrapText="1"/>
    </xf>
    <xf numFmtId="0" fontId="8" fillId="0" borderId="0" xfId="0" applyFont="1" applyAlignment="1" applyProtection="1">
      <alignment wrapText="1"/>
    </xf>
    <xf numFmtId="166" fontId="8" fillId="0" borderId="0" xfId="0" applyNumberFormat="1" applyFont="1" applyBorder="1" applyAlignment="1" applyProtection="1">
      <alignment vertical="center" wrapText="1"/>
    </xf>
    <xf numFmtId="49" fontId="8" fillId="0" borderId="16" xfId="0" applyNumberFormat="1" applyFont="1" applyFill="1" applyBorder="1" applyAlignment="1" applyProtection="1">
      <alignment vertical="center" wrapText="1"/>
    </xf>
    <xf numFmtId="0" fontId="8" fillId="0" borderId="16" xfId="0" applyFont="1" applyFill="1" applyBorder="1" applyAlignment="1" applyProtection="1">
      <alignment vertical="center" wrapText="1"/>
    </xf>
    <xf numFmtId="0" fontId="21" fillId="0" borderId="11" xfId="0" applyFont="1" applyFill="1" applyBorder="1" applyAlignment="1" applyProtection="1">
      <alignment vertical="center" wrapText="1"/>
    </xf>
    <xf numFmtId="1" fontId="15" fillId="0" borderId="1" xfId="0" applyNumberFormat="1" applyFont="1" applyBorder="1" applyAlignment="1" applyProtection="1">
      <alignment horizontal="left" vertical="center"/>
    </xf>
    <xf numFmtId="165" fontId="15" fillId="0" borderId="1" xfId="0" applyNumberFormat="1" applyFont="1" applyBorder="1" applyAlignment="1" applyProtection="1">
      <alignment horizontal="center" vertical="center"/>
    </xf>
    <xf numFmtId="49" fontId="8" fillId="0" borderId="1" xfId="0" applyNumberFormat="1" applyFont="1" applyFill="1" applyBorder="1" applyAlignment="1" applyProtection="1">
      <alignment vertical="center" wrapText="1"/>
    </xf>
    <xf numFmtId="1" fontId="15" fillId="0" borderId="0" xfId="0" applyNumberFormat="1" applyFont="1" applyFill="1" applyBorder="1" applyAlignment="1" applyProtection="1">
      <alignment horizontal="left" vertical="center"/>
    </xf>
    <xf numFmtId="165" fontId="15" fillId="0" borderId="0" xfId="0" applyNumberFormat="1" applyFont="1" applyFill="1" applyBorder="1" applyAlignment="1" applyProtection="1">
      <alignment horizontal="center" vertical="center"/>
    </xf>
    <xf numFmtId="165" fontId="22" fillId="0" borderId="0" xfId="0" applyNumberFormat="1" applyFont="1" applyBorder="1" applyAlignment="1" applyProtection="1">
      <alignment horizontal="center" vertical="center"/>
    </xf>
    <xf numFmtId="0" fontId="23" fillId="0" borderId="0" xfId="0" applyFont="1" applyFill="1" applyBorder="1" applyAlignment="1" applyProtection="1">
      <alignment vertical="center" wrapText="1"/>
    </xf>
    <xf numFmtId="165" fontId="8" fillId="6" borderId="0" xfId="0" applyNumberFormat="1" applyFont="1" applyFill="1" applyBorder="1" applyAlignment="1" applyProtection="1">
      <alignment horizontal="center" vertical="center"/>
    </xf>
    <xf numFmtId="0" fontId="8" fillId="0" borderId="1" xfId="0" applyFont="1" applyBorder="1" applyAlignment="1" applyProtection="1">
      <alignment horizontal="left" vertical="center"/>
    </xf>
    <xf numFmtId="0" fontId="8" fillId="0" borderId="0" xfId="0" applyFont="1" applyAlignment="1" applyProtection="1">
      <alignment horizontal="left"/>
    </xf>
    <xf numFmtId="0" fontId="1" fillId="0" borderId="0" xfId="0" applyFont="1" applyProtection="1"/>
    <xf numFmtId="0" fontId="1" fillId="0" borderId="2" xfId="0" applyFont="1" applyBorder="1" applyProtection="1"/>
    <xf numFmtId="0" fontId="8" fillId="0" borderId="1" xfId="0" applyFont="1" applyFill="1" applyBorder="1" applyAlignment="1" applyProtection="1">
      <alignment vertical="center" wrapText="1"/>
    </xf>
    <xf numFmtId="0" fontId="8" fillId="0" borderId="1" xfId="0" applyFont="1" applyFill="1" applyBorder="1" applyAlignment="1" applyProtection="1">
      <alignment wrapText="1"/>
    </xf>
    <xf numFmtId="0" fontId="8" fillId="6" borderId="0" xfId="0" applyFont="1" applyFill="1" applyBorder="1" applyAlignment="1" applyProtection="1">
      <alignment vertical="center" wrapText="1"/>
    </xf>
    <xf numFmtId="0" fontId="21" fillId="6" borderId="0"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9" fillId="6" borderId="0" xfId="0" applyFont="1" applyFill="1" applyBorder="1" applyAlignment="1" applyProtection="1">
      <alignment vertical="center" wrapText="1"/>
    </xf>
    <xf numFmtId="0" fontId="16" fillId="0" borderId="0" xfId="0" applyFont="1" applyBorder="1" applyAlignment="1" applyProtection="1">
      <alignment vertical="center" wrapText="1"/>
      <protection locked="0"/>
    </xf>
    <xf numFmtId="0" fontId="30" fillId="0" borderId="0" xfId="0" applyFont="1" applyAlignment="1" applyProtection="1">
      <alignment vertical="center" wrapText="1"/>
      <protection locked="0"/>
    </xf>
    <xf numFmtId="0" fontId="30" fillId="0" borderId="0" xfId="0" applyFont="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49" fontId="8" fillId="0" borderId="1" xfId="0" applyNumberFormat="1" applyFont="1" applyBorder="1" applyAlignment="1" applyProtection="1">
      <alignment vertical="center"/>
      <protection locked="0"/>
    </xf>
    <xf numFmtId="0" fontId="8" fillId="0" borderId="4" xfId="0" applyFont="1" applyBorder="1" applyAlignment="1" applyProtection="1">
      <alignment horizontal="center"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8"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1"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1" fillId="0" borderId="3" xfId="0" applyFont="1" applyBorder="1" applyAlignment="1" applyProtection="1">
      <alignment horizontal="right" vertical="center"/>
    </xf>
    <xf numFmtId="0" fontId="1" fillId="0" borderId="3" xfId="0" applyFont="1" applyBorder="1" applyAlignment="1" applyProtection="1">
      <alignment horizontal="center"/>
    </xf>
    <xf numFmtId="0" fontId="1" fillId="0" borderId="2" xfId="0" applyFont="1" applyBorder="1" applyAlignment="1" applyProtection="1">
      <alignment horizontal="left"/>
      <protection locked="0"/>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14"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9" fillId="0" borderId="0" xfId="0" applyFont="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right" vertical="center"/>
    </xf>
    <xf numFmtId="0" fontId="6" fillId="0" borderId="2"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0" fontId="9" fillId="0" borderId="0"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8" fillId="0" borderId="4" xfId="0" applyFont="1" applyFill="1" applyBorder="1" applyAlignment="1" applyProtection="1">
      <alignment horizontal="left" vertical="center" wrapText="1"/>
      <protection locked="0"/>
    </xf>
    <xf numFmtId="0" fontId="27" fillId="0" borderId="0" xfId="0" applyFont="1" applyAlignment="1" applyProtection="1">
      <alignment horizontal="center" vertical="center" wrapText="1"/>
    </xf>
    <xf numFmtId="0" fontId="27" fillId="0" borderId="0" xfId="0" applyFont="1" applyAlignment="1" applyProtection="1">
      <alignment horizontal="center" vertical="center"/>
    </xf>
    <xf numFmtId="0" fontId="8" fillId="0" borderId="2" xfId="0" applyFont="1" applyBorder="1" applyAlignment="1" applyProtection="1">
      <alignment horizontal="left" vertical="center"/>
    </xf>
    <xf numFmtId="14" fontId="6" fillId="0" borderId="0" xfId="0" applyNumberFormat="1" applyFont="1" applyAlignment="1" applyProtection="1">
      <alignment horizontal="right"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49" fontId="8" fillId="0" borderId="0" xfId="0" applyNumberFormat="1"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9" fillId="2" borderId="11"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cellXfs>
  <cellStyles count="2">
    <cellStyle name="Eingabe" xfId="1" builtinId="20"/>
    <cellStyle name="Standard" xfId="0" builtinId="0"/>
  </cellStyles>
  <dxfs count="224">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23"/>
      <tableStyleElement type="headerRow" dxfId="222"/>
      <tableStyleElement type="totalRow" dxfId="221"/>
      <tableStyleElement type="firstColumn" dxfId="220"/>
      <tableStyleElement type="lastColumn" dxfId="219"/>
      <tableStyleElement type="firstRowStripe" dxfId="218"/>
      <tableStyleElement type="secondRowStripe" dxfId="217"/>
      <tableStyleElement type="firstColumnStripe" dxfId="216"/>
      <tableStyleElement type="secondColumnStripe" dxfId="215"/>
    </tableStyle>
    <tableStyle name="TSL_1" pivot="0" count="9">
      <tableStyleElement type="wholeTable" dxfId="214"/>
      <tableStyleElement type="headerRow" dxfId="213"/>
      <tableStyleElement type="totalRow" dxfId="212"/>
      <tableStyleElement type="firstColumn" dxfId="211"/>
      <tableStyleElement type="lastColumn" dxfId="210"/>
      <tableStyleElement type="firstRowStripe" dxfId="209"/>
      <tableStyleElement type="secondRowStripe" dxfId="208"/>
      <tableStyleElement type="firstColumnStripe" dxfId="207"/>
      <tableStyleElement type="secondColumnStripe" dxfId="206"/>
    </tableStyle>
  </tableStyles>
  <colors>
    <mruColors>
      <color rgb="FFFFAD53"/>
      <color rgb="FF009EE3"/>
      <color rgb="FFFFFF99"/>
      <color rgb="FFFFFFCC"/>
      <color rgb="FFFF66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8%20RL-ARBEIT/00%20Orga/Vorlagen/Formatvorlage_Checkliste_Einstieg_2020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0RL-ARBEIT/04%20Masth&#252;hner/2023/Anpassung%20Besatzdichte/2023.1_revCL%20Masthuhn%20E_Erg&#228;n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Einstellung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aben zum Audit"/>
      <sheetName val="Maßnahmenplan"/>
      <sheetName val="Checkliste"/>
      <sheetName val="Besatzdichte"/>
      <sheetName val="Einstellungen"/>
    </sheetNames>
    <sheetDataSet>
      <sheetData sheetId="0"/>
      <sheetData sheetId="1"/>
      <sheetData sheetId="2"/>
      <sheetData sheetId="3"/>
      <sheetData sheetId="4"/>
    </sheetDataSet>
  </externalBook>
</externalLink>
</file>

<file path=xl/tables/table1.xml><?xml version="1.0" encoding="utf-8"?>
<table xmlns="http://schemas.openxmlformats.org/spreadsheetml/2006/main" id="2" name="Prüfkriterien_1" displayName="Prüfkriterien_1" ref="B9:M20" totalsRowShown="0" headerRowDxfId="105" dataDxfId="104" tableBorderDxfId="119">
  <autoFilter ref="B9:M20"/>
  <tableColumns count="12">
    <tableColumn id="1" name="Lfd. Nr" dataDxfId="29">
      <calculatedColumnFormula>CONCATENATE("1.",Prüfkriterien_1[[#This Row],[Hilfsspalte_Num]])</calculatedColumnFormula>
    </tableColumn>
    <tableColumn id="2" name="Hilfsspalte_Num" dataDxfId="28">
      <calculatedColumnFormula>ROW()-ROW(Prüfkriterien_1[[#Headers],[Hilfsspalte_Kom]])</calculatedColumnFormula>
    </tableColumn>
    <tableColumn id="12" name="Hilfsspalte_Kom" dataDxfId="27">
      <calculatedColumnFormula>(Prüfkriterien_1[Hilfsspalte_Num]+10)/10</calculatedColumnFormula>
    </tableColumn>
    <tableColumn id="3" name="Kapitel_x000a_Richtlinie" dataDxfId="26"/>
    <tableColumn id="4" name="Kriterium" dataDxfId="25"/>
    <tableColumn id="5" name="Erläuterung / _x000a_Durchführungshinweis" dataDxfId="24"/>
    <tableColumn id="6" name="Bewertung" dataDxfId="111"/>
    <tableColumn id="7" name="Spalte1" dataDxfId="110"/>
    <tableColumn id="8" name="Spalte2" dataDxfId="109"/>
    <tableColumn id="9" name="Spalte3" dataDxfId="108"/>
    <tableColumn id="10" name="Spalte4" dataDxfId="107"/>
    <tableColumn id="11" name="Beschreibung" dataDxfId="106"/>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2:M36" totalsRowShown="0" headerRowDxfId="97" dataDxfId="96" tableBorderDxfId="118">
  <autoFilter ref="B22:M36"/>
  <tableColumns count="12">
    <tableColumn id="1" name="Spalte1" dataDxfId="23">
      <calculatedColumnFormula>CONCATENATE("2.",Prüfkriterien_2[[#This Row],[Spalte2]])</calculatedColumnFormula>
    </tableColumn>
    <tableColumn id="2" name="Spalte2" dataDxfId="22">
      <calculatedColumnFormula>ROW()-ROW(Prüfkriterien_2[[#Headers],[Spalte3]])</calculatedColumnFormula>
    </tableColumn>
    <tableColumn id="3" name="Spalte3" dataDxfId="21">
      <calculatedColumnFormula>(Prüfkriterien_2[[#This Row],[Spalte2]]+20)/10</calculatedColumnFormula>
    </tableColumn>
    <tableColumn id="4" name="Spalte4" dataDxfId="20"/>
    <tableColumn id="5" name="Spalte5" dataDxfId="19"/>
    <tableColumn id="6" name="Spalte6" dataDxfId="18"/>
    <tableColumn id="7" name="Spalte7" dataDxfId="103"/>
    <tableColumn id="8" name="Spalte8" dataDxfId="102"/>
    <tableColumn id="9" name="Spalte9" dataDxfId="101"/>
    <tableColumn id="10" name="Spalte10" dataDxfId="100"/>
    <tableColumn id="11" name="Spalte11" dataDxfId="99"/>
    <tableColumn id="12" name="Spalte12" dataDxfId="98"/>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8:M119" totalsRowShown="0" headerRowDxfId="89" dataDxfId="88" tableBorderDxfId="117">
  <autoFilter ref="B38:M119"/>
  <tableColumns count="12">
    <tableColumn id="1" name="Spalte1" dataDxfId="17">
      <calculatedColumnFormula>CONCATENATE("3.",Prüfkriterien_3[[#This Row],[Spalte2]])</calculatedColumnFormula>
    </tableColumn>
    <tableColumn id="2" name="Spalte2" dataDxfId="16">
      <calculatedColumnFormula>ROW()-ROW(Prüfkriterien_3[[#Headers],[Spalte3]])</calculatedColumnFormula>
    </tableColumn>
    <tableColumn id="3" name="Spalte3" dataDxfId="15">
      <calculatedColumnFormula>(Prüfkriterien_3[[#This Row],[Spalte2]]+30)/10</calculatedColumnFormula>
    </tableColumn>
    <tableColumn id="4" name="Spalte4" dataDxfId="14"/>
    <tableColumn id="5" name="Spalte5" dataDxfId="13"/>
    <tableColumn id="6" name="Spalte6" dataDxfId="12"/>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121:M127" totalsRowShown="0" headerRowDxfId="81" dataDxfId="80" tableBorderDxfId="116">
  <autoFilter ref="B121:M127"/>
  <tableColumns count="12">
    <tableColumn id="1" name="Spalte1" dataDxfId="11">
      <calculatedColumnFormula>CONCATENATE("4.",Prüfkriterien_4[[#This Row],[Spalte2]])</calculatedColumnFormula>
    </tableColumn>
    <tableColumn id="2" name="Spalte2" dataDxfId="10">
      <calculatedColumnFormula>ROW()-ROW(Prüfkriterien_4[[#Headers],[Spalte3]])</calculatedColumnFormula>
    </tableColumn>
    <tableColumn id="3" name="Spalte3" dataDxfId="9">
      <calculatedColumnFormula>(Prüfkriterien_4[Spalte2]+40)/10</calculatedColumnFormula>
    </tableColumn>
    <tableColumn id="4" name="Spalte4" dataDxfId="8"/>
    <tableColumn id="5" name="Spalte5" dataDxfId="7"/>
    <tableColumn id="6" name="Spalte6" dataDxfId="6"/>
    <tableColumn id="7" name="Spalte7" dataDxfId="87"/>
    <tableColumn id="8" name="Spalte8" dataDxfId="86"/>
    <tableColumn id="9" name="Spalte9" dataDxfId="85"/>
    <tableColumn id="10" name="Spalte10" dataDxfId="84"/>
    <tableColumn id="11" name="Spalte11" dataDxfId="83"/>
    <tableColumn id="12" name="Spalte12" dataDxfId="82"/>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129:M151" totalsRowShown="0" headerRowDxfId="67" dataDxfId="66" tableBorderDxfId="115">
  <autoFilter ref="B129:M151"/>
  <tableColumns count="12">
    <tableColumn id="1" name="Spalte1" dataDxfId="79">
      <calculatedColumnFormula>CONCATENATE("5.",Prüfkriterien_5[[#This Row],[Spalte2]])</calculatedColumnFormula>
    </tableColumn>
    <tableColumn id="2" name="Spalte2" dataDxfId="78">
      <calculatedColumnFormula>ROW()-ROW(Prüfkriterien_5[[#Headers],[Spalte3]])</calculatedColumnFormula>
    </tableColumn>
    <tableColumn id="3" name="Spalte3" dataDxfId="77">
      <calculatedColumnFormula>(Prüfkriterien_5[Spalte2]+50)/10</calculatedColumnFormula>
    </tableColumn>
    <tableColumn id="4" name="Spalte4" dataDxfId="76"/>
    <tableColumn id="5" name="Spalte5" dataDxfId="75"/>
    <tableColumn id="6" name="Spalte6" dataDxfId="74"/>
    <tableColumn id="7" name="Spalte7" dataDxfId="73"/>
    <tableColumn id="8" name="Spalte8" dataDxfId="72"/>
    <tableColumn id="9" name="Spalte9" dataDxfId="71"/>
    <tableColumn id="10" name="Spalte10" dataDxfId="70"/>
    <tableColumn id="11" name="Spalte11" dataDxfId="69"/>
    <tableColumn id="12" name="Spalte12" dataDxfId="68"/>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153:M168" totalsRowShown="0" headerRowDxfId="59" dataDxfId="58" tableBorderDxfId="114">
  <autoFilter ref="B153:M168"/>
  <tableColumns count="12">
    <tableColumn id="1" name="Spalte1" dataDxfId="5">
      <calculatedColumnFormula>CONCATENATE("6.",Prüfkriterien_6[[#This Row],[Spalte2]])</calculatedColumnFormula>
    </tableColumn>
    <tableColumn id="2" name="Spalte2" dataDxfId="4">
      <calculatedColumnFormula>ROW()-ROW(Prüfkriterien_6[[#Headers],[Spalte3]])</calculatedColumnFormula>
    </tableColumn>
    <tableColumn id="3" name="Spalte3" dataDxfId="3">
      <calculatedColumnFormula>(Prüfkriterien_6[Spalte2]+60)/10</calculatedColumnFormula>
    </tableColumn>
    <tableColumn id="4" name="Spalte4" dataDxfId="2"/>
    <tableColumn id="5" name="Spalte5" dataDxfId="1"/>
    <tableColumn id="6" name="Spalte6" dataDxfId="0"/>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70:M180" totalsRowShown="0" headerRowDxfId="45" dataDxfId="44" tableBorderDxfId="113">
  <autoFilter ref="B170:M180"/>
  <tableColumns count="12">
    <tableColumn id="1" name="Spalte1" dataDxfId="57">
      <calculatedColumnFormula>CONCATENATE("7.",Prüfkriterien_7[[#This Row],[Spalte2]])</calculatedColumnFormula>
    </tableColumn>
    <tableColumn id="2" name="Spalte2" dataDxfId="56">
      <calculatedColumnFormula>ROW()-ROW(Prüfkriterien_7[[#Headers],[Spalte3]])</calculatedColumnFormula>
    </tableColumn>
    <tableColumn id="3" name="Spalte3" dataDxfId="55">
      <calculatedColumnFormula>(Prüfkriterien_7[Spalte2]+70)/10</calculatedColumnFormula>
    </tableColumn>
    <tableColumn id="4" name="Spalte4" dataDxfId="54"/>
    <tableColumn id="5" name="Spalte5" dataDxfId="53"/>
    <tableColumn id="6" name="Spalte6" dataDxfId="52"/>
    <tableColumn id="7" name="Spalte7" dataDxfId="51"/>
    <tableColumn id="8" name="Spalte8" dataDxfId="50"/>
    <tableColumn id="9" name="Spalte9" dataDxfId="49"/>
    <tableColumn id="10" name="Spalte10" dataDxfId="48"/>
    <tableColumn id="11" name="Spalte11" dataDxfId="47"/>
    <tableColumn id="12" name="Spalte12" dataDxfId="4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82:M183" totalsRowShown="0" headerRowDxfId="31" dataDxfId="30" tableBorderDxfId="112">
  <autoFilter ref="B182:M183"/>
  <tableColumns count="12">
    <tableColumn id="1" name="Spalte1" dataDxfId="43">
      <calculatedColumnFormula>CONCATENATE("8.",Prüfkriterien_8[[#This Row],[Spalte2]])</calculatedColumnFormula>
    </tableColumn>
    <tableColumn id="2" name="Spalte2" dataDxfId="42">
      <calculatedColumnFormula>ROW()-ROW(Prüfkriterien_8[[#Headers],[Spalte3]])</calculatedColumnFormula>
    </tableColumn>
    <tableColumn id="3" name="Spalte3" dataDxfId="41">
      <calculatedColumnFormula>(Prüfkriterien_8[Spalte2]+80)/10</calculatedColumnFormula>
    </tableColumn>
    <tableColumn id="4" name="Spalte4" dataDxfId="40"/>
    <tableColumn id="5" name="Spalte5" dataDxfId="39"/>
    <tableColumn id="6" name="Spalte6" dataDxfId="38"/>
    <tableColumn id="7" name="Spalte7" dataDxfId="37"/>
    <tableColumn id="8" name="Spalte8" dataDxfId="36"/>
    <tableColumn id="9" name="Spalte9" dataDxfId="35"/>
    <tableColumn id="10" name="Spalte10" dataDxfId="34"/>
    <tableColumn id="11" name="Spalte11" dataDxfId="33"/>
    <tableColumn id="12" name="Spalte12" dataDxfId="32"/>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zoomScale="80" zoomScaleNormal="80" zoomScalePageLayoutView="70" workbookViewId="0">
      <selection activeCell="B8" sqref="B8:F8"/>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95" t="str">
        <f>"Checkliste "&amp;_RLV&amp;" Einstiegsstufe"</f>
        <v>Checkliste Masthuhn Einstiegsstufe</v>
      </c>
      <c r="C2" s="195"/>
      <c r="D2" s="195"/>
      <c r="E2" s="195"/>
      <c r="F2" s="195"/>
      <c r="G2" s="195"/>
      <c r="H2" s="195"/>
      <c r="I2" s="195"/>
      <c r="J2" s="195"/>
      <c r="K2" s="195"/>
      <c r="L2" s="195"/>
    </row>
    <row r="3" spans="2:12" ht="6" customHeight="1" x14ac:dyDescent="0.25"/>
    <row r="4" spans="2:12" ht="27" customHeight="1" x14ac:dyDescent="0.25"/>
    <row r="5" spans="2:12" s="24" customFormat="1" ht="27" customHeight="1" x14ac:dyDescent="0.3">
      <c r="B5" s="196" t="s">
        <v>0</v>
      </c>
      <c r="C5" s="196"/>
      <c r="D5" s="196"/>
      <c r="E5" s="196"/>
      <c r="F5" s="196"/>
      <c r="G5" s="196"/>
      <c r="H5" s="196"/>
      <c r="I5" s="196"/>
      <c r="J5" s="196"/>
      <c r="K5" s="196"/>
      <c r="L5" s="196"/>
    </row>
    <row r="6" spans="2:12" s="24" customFormat="1" ht="29.4" customHeight="1" x14ac:dyDescent="0.3">
      <c r="B6" s="186" t="s">
        <v>73</v>
      </c>
      <c r="C6" s="186"/>
      <c r="D6" s="186"/>
      <c r="E6" s="186"/>
      <c r="F6" s="186"/>
      <c r="G6" s="175"/>
      <c r="H6" s="175"/>
      <c r="I6" s="175"/>
      <c r="J6" s="175"/>
      <c r="K6" s="175"/>
      <c r="L6" s="175"/>
    </row>
    <row r="7" spans="2:12" s="24" customFormat="1" ht="29.4" customHeight="1" x14ac:dyDescent="0.3">
      <c r="B7" s="186" t="s">
        <v>72</v>
      </c>
      <c r="C7" s="186"/>
      <c r="D7" s="186"/>
      <c r="E7" s="186"/>
      <c r="F7" s="186"/>
      <c r="G7" s="175"/>
      <c r="H7" s="175"/>
      <c r="I7" s="175"/>
      <c r="J7" s="175"/>
      <c r="K7" s="175"/>
      <c r="L7" s="175"/>
    </row>
    <row r="8" spans="2:12" s="24" customFormat="1" ht="29.4" customHeight="1" x14ac:dyDescent="0.3">
      <c r="B8" s="187" t="s">
        <v>410</v>
      </c>
      <c r="C8" s="188"/>
      <c r="D8" s="188"/>
      <c r="E8" s="188"/>
      <c r="F8" s="189"/>
      <c r="G8" s="190"/>
      <c r="H8" s="191"/>
      <c r="I8" s="191"/>
      <c r="J8" s="191"/>
      <c r="K8" s="191"/>
      <c r="L8" s="192"/>
    </row>
    <row r="9" spans="2:12" s="24" customFormat="1" ht="29.4" customHeight="1" x14ac:dyDescent="0.3">
      <c r="B9" s="186" t="s">
        <v>1</v>
      </c>
      <c r="C9" s="186"/>
      <c r="D9" s="186"/>
      <c r="E9" s="186"/>
      <c r="F9" s="186"/>
      <c r="G9" s="175"/>
      <c r="H9" s="175"/>
      <c r="I9" s="175"/>
      <c r="J9" s="175"/>
      <c r="K9" s="175"/>
      <c r="L9" s="175"/>
    </row>
    <row r="10" spans="2:12" s="24" customFormat="1" ht="29.4" customHeight="1" x14ac:dyDescent="0.3">
      <c r="B10" s="186" t="s">
        <v>2</v>
      </c>
      <c r="C10" s="186"/>
      <c r="D10" s="186"/>
      <c r="E10" s="186"/>
      <c r="F10" s="186"/>
      <c r="G10" s="175"/>
      <c r="H10" s="175"/>
      <c r="I10" s="175"/>
      <c r="J10" s="175"/>
      <c r="K10" s="175"/>
      <c r="L10" s="175"/>
    </row>
    <row r="11" spans="2:12" s="24" customFormat="1" ht="29.4" customHeight="1" x14ac:dyDescent="0.3">
      <c r="B11" s="186" t="s">
        <v>3</v>
      </c>
      <c r="C11" s="186"/>
      <c r="D11" s="186"/>
      <c r="E11" s="186"/>
      <c r="F11" s="186"/>
      <c r="G11" s="175"/>
      <c r="H11" s="175"/>
      <c r="I11" s="175"/>
      <c r="J11" s="175"/>
      <c r="K11" s="175"/>
      <c r="L11" s="175"/>
    </row>
    <row r="12" spans="2:12" s="24" customFormat="1" ht="29.4" customHeight="1" x14ac:dyDescent="0.3">
      <c r="B12" s="186" t="s">
        <v>4</v>
      </c>
      <c r="C12" s="186"/>
      <c r="D12" s="186"/>
      <c r="E12" s="186"/>
      <c r="F12" s="186"/>
      <c r="G12" s="175"/>
      <c r="H12" s="175"/>
      <c r="I12" s="175"/>
      <c r="J12" s="175"/>
      <c r="K12" s="175"/>
      <c r="L12" s="175"/>
    </row>
    <row r="13" spans="2:12" s="24" customFormat="1" ht="29.4" customHeight="1" x14ac:dyDescent="0.3">
      <c r="B13" s="186" t="s">
        <v>5</v>
      </c>
      <c r="C13" s="186"/>
      <c r="D13" s="186"/>
      <c r="E13" s="186"/>
      <c r="F13" s="186"/>
      <c r="G13" s="175"/>
      <c r="H13" s="175"/>
      <c r="I13" s="175"/>
      <c r="J13" s="175"/>
      <c r="K13" s="175"/>
      <c r="L13" s="175"/>
    </row>
    <row r="14" spans="2:12" s="24" customFormat="1" ht="29.4" customHeight="1" x14ac:dyDescent="0.3">
      <c r="B14" s="168" t="s">
        <v>6</v>
      </c>
      <c r="C14" s="169"/>
      <c r="D14" s="169"/>
      <c r="E14" s="169"/>
      <c r="F14" s="170"/>
      <c r="G14" s="32" t="s">
        <v>58</v>
      </c>
      <c r="H14" s="55"/>
      <c r="I14" s="32" t="s">
        <v>59</v>
      </c>
      <c r="J14" s="55"/>
      <c r="K14" s="32" t="s">
        <v>60</v>
      </c>
      <c r="L14" s="55"/>
    </row>
    <row r="15" spans="2:12" s="24" customFormat="1" ht="29.4" customHeight="1" x14ac:dyDescent="0.3">
      <c r="B15" s="171"/>
      <c r="C15" s="172"/>
      <c r="D15" s="172"/>
      <c r="E15" s="172"/>
      <c r="F15" s="173"/>
      <c r="G15" s="32" t="s">
        <v>164</v>
      </c>
      <c r="H15" s="55"/>
      <c r="I15" s="182"/>
      <c r="J15" s="183"/>
      <c r="K15" s="183"/>
      <c r="L15" s="184"/>
    </row>
    <row r="16" spans="2:12" s="24" customFormat="1" ht="29.4" customHeight="1" x14ac:dyDescent="0.3">
      <c r="B16" s="178" t="s">
        <v>57</v>
      </c>
      <c r="C16" s="178"/>
      <c r="D16" s="178"/>
      <c r="E16" s="178"/>
      <c r="F16" s="178"/>
      <c r="G16" s="185"/>
      <c r="H16" s="185"/>
      <c r="I16" s="185"/>
      <c r="J16" s="185"/>
      <c r="K16" s="185"/>
      <c r="L16" s="185"/>
    </row>
    <row r="17" spans="2:12" s="24" customFormat="1" ht="29.4" customHeight="1" x14ac:dyDescent="0.3">
      <c r="B17" s="178" t="s">
        <v>7</v>
      </c>
      <c r="C17" s="178"/>
      <c r="D17" s="178"/>
      <c r="E17" s="178"/>
      <c r="F17" s="178"/>
      <c r="G17" s="152" t="s">
        <v>56</v>
      </c>
      <c r="H17" s="13"/>
      <c r="I17" s="152" t="s">
        <v>9</v>
      </c>
      <c r="J17" s="13"/>
      <c r="K17" s="152" t="s">
        <v>10</v>
      </c>
      <c r="L17" s="14"/>
    </row>
    <row r="18" spans="2:12" s="24" customFormat="1" ht="29.4" customHeight="1" x14ac:dyDescent="0.3">
      <c r="B18" s="178" t="s">
        <v>8</v>
      </c>
      <c r="C18" s="178"/>
      <c r="D18" s="178"/>
      <c r="E18" s="178"/>
      <c r="F18" s="178"/>
      <c r="G18" s="176"/>
      <c r="H18" s="176"/>
      <c r="I18" s="176"/>
      <c r="J18" s="176"/>
      <c r="K18" s="176"/>
      <c r="L18" s="176"/>
    </row>
    <row r="19" spans="2:12" ht="29.25" customHeight="1" x14ac:dyDescent="0.25">
      <c r="B19" s="178" t="s">
        <v>74</v>
      </c>
      <c r="C19" s="178"/>
      <c r="D19" s="178"/>
      <c r="E19" s="178"/>
      <c r="F19" s="178"/>
      <c r="G19" s="193"/>
      <c r="H19" s="193"/>
      <c r="I19" s="193"/>
      <c r="J19" s="193"/>
      <c r="K19" s="193"/>
      <c r="L19" s="193"/>
    </row>
    <row r="20" spans="2:12" x14ac:dyDescent="0.25">
      <c r="B20" s="154"/>
      <c r="C20" s="154"/>
      <c r="D20" s="154"/>
      <c r="E20" s="154"/>
      <c r="F20" s="154"/>
      <c r="G20" s="154"/>
      <c r="H20" s="154"/>
      <c r="I20" s="154"/>
      <c r="J20" s="154"/>
      <c r="K20" s="154"/>
      <c r="L20" s="154"/>
    </row>
    <row r="21" spans="2:12" ht="13.95" customHeight="1" x14ac:dyDescent="0.25">
      <c r="B21" s="154"/>
      <c r="C21" s="154"/>
      <c r="D21" s="154"/>
      <c r="E21" s="154"/>
      <c r="F21" s="154"/>
      <c r="G21" s="154"/>
      <c r="H21" s="154"/>
      <c r="I21" s="154"/>
      <c r="J21" s="154"/>
      <c r="K21" s="154"/>
      <c r="L21" s="154"/>
    </row>
    <row r="22" spans="2:12" s="10" customFormat="1" ht="13.95" customHeight="1" x14ac:dyDescent="0.25">
      <c r="B22" s="177" t="s">
        <v>11</v>
      </c>
      <c r="C22" s="177"/>
      <c r="D22" s="177"/>
      <c r="E22" s="177"/>
      <c r="F22" s="177"/>
      <c r="G22" s="177"/>
      <c r="H22" s="177"/>
      <c r="I22" s="177"/>
      <c r="J22" s="177"/>
      <c r="K22" s="177"/>
      <c r="L22" s="177"/>
    </row>
    <row r="23" spans="2:12" ht="6.6" customHeight="1" x14ac:dyDescent="0.25">
      <c r="B23" s="2"/>
      <c r="C23" s="2"/>
      <c r="D23" s="2"/>
      <c r="E23" s="2"/>
      <c r="F23" s="2"/>
      <c r="G23" s="2"/>
      <c r="H23" s="2"/>
      <c r="I23" s="2"/>
      <c r="J23" s="2"/>
      <c r="K23" s="2"/>
      <c r="L23" s="2"/>
    </row>
    <row r="24" spans="2:12" s="10" customFormat="1" ht="13.95" customHeight="1" x14ac:dyDescent="0.3">
      <c r="B24" s="15"/>
      <c r="C24" s="29"/>
      <c r="D24" s="62" t="s">
        <v>12</v>
      </c>
      <c r="E24" s="62"/>
      <c r="F24" s="62"/>
      <c r="G24" s="62"/>
      <c r="H24" s="62"/>
      <c r="I24" s="62"/>
      <c r="J24" s="62"/>
      <c r="K24" s="62"/>
      <c r="L24" s="62"/>
    </row>
    <row r="25" spans="2:12" ht="13.95" customHeight="1" x14ac:dyDescent="0.25">
      <c r="B25" s="3"/>
      <c r="C25" s="3"/>
      <c r="D25" s="153"/>
      <c r="E25" s="153"/>
      <c r="F25" s="153"/>
      <c r="G25" s="153"/>
      <c r="H25" s="153"/>
      <c r="I25" s="153"/>
      <c r="J25" s="153"/>
      <c r="K25" s="153"/>
      <c r="L25" s="153"/>
    </row>
    <row r="26" spans="2:12" x14ac:dyDescent="0.25">
      <c r="B26" s="15"/>
      <c r="C26" s="29"/>
      <c r="D26" s="62" t="s">
        <v>13</v>
      </c>
      <c r="E26" s="62"/>
      <c r="F26" s="62"/>
      <c r="G26" s="62"/>
      <c r="H26" s="62"/>
      <c r="I26" s="62"/>
      <c r="J26" s="62"/>
      <c r="K26" s="62"/>
      <c r="L26" s="62"/>
    </row>
    <row r="27" spans="2:12" x14ac:dyDescent="0.25">
      <c r="B27" s="2"/>
      <c r="C27" s="2"/>
      <c r="D27" s="2"/>
      <c r="E27" s="2"/>
      <c r="F27" s="2"/>
      <c r="G27" s="2"/>
      <c r="H27" s="2"/>
      <c r="I27" s="2"/>
      <c r="J27" s="2"/>
      <c r="K27" s="2"/>
      <c r="L27" s="2"/>
    </row>
    <row r="28" spans="2:12" ht="27" customHeight="1" x14ac:dyDescent="0.25">
      <c r="B28" s="194" t="s">
        <v>75</v>
      </c>
      <c r="C28" s="194"/>
      <c r="D28" s="194"/>
      <c r="E28" s="194"/>
      <c r="F28" s="194"/>
      <c r="G28" s="194"/>
      <c r="H28" s="194"/>
      <c r="I28" s="194"/>
      <c r="J28" s="194"/>
      <c r="K28" s="194"/>
      <c r="L28" s="194"/>
    </row>
    <row r="29" spans="2:12" x14ac:dyDescent="0.25">
      <c r="B29" s="154"/>
      <c r="C29" s="154"/>
      <c r="D29" s="154"/>
      <c r="E29" s="154"/>
      <c r="F29" s="154"/>
      <c r="G29" s="154"/>
      <c r="H29" s="154"/>
      <c r="I29" s="154"/>
      <c r="J29" s="154"/>
      <c r="K29" s="154"/>
      <c r="L29" s="154"/>
    </row>
    <row r="30" spans="2:12" x14ac:dyDescent="0.25">
      <c r="B30" s="181"/>
      <c r="C30" s="181"/>
      <c r="D30" s="181"/>
      <c r="E30" s="181"/>
      <c r="F30" s="181"/>
      <c r="G30" s="155"/>
      <c r="H30" s="155"/>
      <c r="I30" s="155"/>
      <c r="J30" s="155"/>
      <c r="K30" s="155"/>
      <c r="L30" s="155"/>
    </row>
    <row r="31" spans="2:12" ht="14.4" customHeight="1" x14ac:dyDescent="0.25">
      <c r="B31" s="174" t="s">
        <v>15</v>
      </c>
      <c r="C31" s="174"/>
      <c r="D31" s="174"/>
      <c r="E31" s="174"/>
      <c r="F31" s="180" t="s">
        <v>18</v>
      </c>
      <c r="G31" s="180"/>
      <c r="H31" s="180"/>
      <c r="I31" s="180"/>
      <c r="J31" s="180"/>
      <c r="K31" s="179" t="s">
        <v>17</v>
      </c>
      <c r="L31" s="179"/>
    </row>
    <row r="32" spans="2:12" ht="6" customHeight="1" x14ac:dyDescent="0.25"/>
  </sheetData>
  <sheetProtection formatCells="0"/>
  <mergeCells count="33">
    <mergeCell ref="G8:L8"/>
    <mergeCell ref="B19:F19"/>
    <mergeCell ref="G19:L19"/>
    <mergeCell ref="B28:L28"/>
    <mergeCell ref="B2:L2"/>
    <mergeCell ref="B5:L5"/>
    <mergeCell ref="B6:F6"/>
    <mergeCell ref="B7:F7"/>
    <mergeCell ref="B18:F18"/>
    <mergeCell ref="G6:L6"/>
    <mergeCell ref="G7:L7"/>
    <mergeCell ref="G9:L9"/>
    <mergeCell ref="G10:L10"/>
    <mergeCell ref="G11:L11"/>
    <mergeCell ref="G12:L12"/>
    <mergeCell ref="B9:F9"/>
    <mergeCell ref="B10:F10"/>
    <mergeCell ref="B12:F12"/>
    <mergeCell ref="B8:F8"/>
    <mergeCell ref="B11:F11"/>
    <mergeCell ref="B13:F13"/>
    <mergeCell ref="B14:F15"/>
    <mergeCell ref="B31:E31"/>
    <mergeCell ref="G13:L13"/>
    <mergeCell ref="G18:L18"/>
    <mergeCell ref="B22:L22"/>
    <mergeCell ref="B16:F16"/>
    <mergeCell ref="B17:F17"/>
    <mergeCell ref="K31:L31"/>
    <mergeCell ref="F31:J31"/>
    <mergeCell ref="B30:F30"/>
    <mergeCell ref="I15:L15"/>
    <mergeCell ref="G16:L16"/>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
&amp;C&amp;G&amp;R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'T:\08 RL-ARBEIT\00 Orga\Vorlagen\[Formatvorlage_Checkliste_Einstieg_2020_V13.xlsx]Einstellungen'!#REF!</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C7" sqref="C7"/>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0" customFormat="1" ht="18" customHeight="1" x14ac:dyDescent="0.3">
      <c r="B2" s="210" t="str">
        <f>"Checkliste "&amp;_RLV&amp;" Einstiegsstufe"</f>
        <v>Checkliste Masthuhn Einstiegsstufe</v>
      </c>
      <c r="C2" s="210"/>
      <c r="D2" s="210"/>
      <c r="E2" s="210"/>
      <c r="F2" s="210"/>
      <c r="G2" s="210"/>
      <c r="H2" s="210"/>
      <c r="I2" s="210"/>
    </row>
    <row r="3" spans="2:9" s="19" customFormat="1" ht="6" customHeight="1" x14ac:dyDescent="0.3">
      <c r="B3" s="17"/>
      <c r="C3" s="17"/>
      <c r="D3" s="17"/>
      <c r="E3" s="17"/>
      <c r="F3" s="18"/>
      <c r="G3" s="18"/>
      <c r="H3" s="18"/>
      <c r="I3" s="17"/>
    </row>
    <row r="4" spans="2:9" ht="27" customHeight="1" x14ac:dyDescent="0.3">
      <c r="B4" s="20" t="s">
        <v>19</v>
      </c>
      <c r="C4" s="200"/>
      <c r="D4" s="200"/>
      <c r="E4" s="200"/>
      <c r="F4" s="200"/>
      <c r="G4" s="200"/>
      <c r="H4" s="21"/>
      <c r="I4" s="48"/>
    </row>
    <row r="5" spans="2:9" ht="27" customHeight="1" x14ac:dyDescent="0.3">
      <c r="B5" s="199" t="s">
        <v>20</v>
      </c>
      <c r="C5" s="199"/>
      <c r="D5" s="199"/>
      <c r="E5" s="199"/>
      <c r="F5" s="199"/>
      <c r="G5" s="199"/>
      <c r="H5" s="199"/>
      <c r="I5" s="199"/>
    </row>
    <row r="6" spans="2:9" s="16" customFormat="1" ht="27" customHeight="1" x14ac:dyDescent="0.3">
      <c r="B6" s="5" t="s">
        <v>21</v>
      </c>
      <c r="C6" s="5" t="s">
        <v>62</v>
      </c>
      <c r="D6" s="204" t="s">
        <v>22</v>
      </c>
      <c r="E6" s="205"/>
      <c r="F6" s="4" t="s">
        <v>29</v>
      </c>
      <c r="G6" s="5" t="s">
        <v>24</v>
      </c>
      <c r="H6" s="5" t="s">
        <v>25</v>
      </c>
      <c r="I6" s="5" t="s">
        <v>134</v>
      </c>
    </row>
    <row r="7" spans="2:9" ht="56.1" customHeight="1" x14ac:dyDescent="0.3">
      <c r="B7" s="5">
        <v>1</v>
      </c>
      <c r="C7" s="166"/>
      <c r="D7" s="206"/>
      <c r="E7" s="207"/>
      <c r="F7" s="60"/>
      <c r="G7" s="1"/>
      <c r="H7" s="1"/>
      <c r="I7" s="1"/>
    </row>
    <row r="8" spans="2:9" ht="56.1" customHeight="1" x14ac:dyDescent="0.3">
      <c r="B8" s="5">
        <v>2</v>
      </c>
      <c r="C8" s="166"/>
      <c r="D8" s="206"/>
      <c r="E8" s="207"/>
      <c r="F8" s="61"/>
      <c r="G8" s="1"/>
      <c r="H8" s="1"/>
      <c r="I8" s="1"/>
    </row>
    <row r="9" spans="2:9" ht="56.1" customHeight="1" x14ac:dyDescent="0.3">
      <c r="B9" s="5">
        <v>3</v>
      </c>
      <c r="C9" s="166"/>
      <c r="D9" s="206"/>
      <c r="E9" s="207"/>
      <c r="F9" s="61"/>
      <c r="G9" s="1"/>
      <c r="H9" s="1"/>
      <c r="I9" s="1"/>
    </row>
    <row r="10" spans="2:9" ht="56.1" customHeight="1" x14ac:dyDescent="0.3">
      <c r="B10" s="5">
        <v>4</v>
      </c>
      <c r="C10" s="166"/>
      <c r="D10" s="206"/>
      <c r="E10" s="207"/>
      <c r="F10" s="61"/>
      <c r="G10" s="1"/>
      <c r="H10" s="1"/>
      <c r="I10" s="1"/>
    </row>
    <row r="11" spans="2:9" ht="56.1" customHeight="1" x14ac:dyDescent="0.3">
      <c r="B11" s="5">
        <v>5</v>
      </c>
      <c r="C11" s="166"/>
      <c r="D11" s="206"/>
      <c r="E11" s="207"/>
      <c r="F11" s="61"/>
      <c r="G11" s="1"/>
      <c r="H11" s="1"/>
      <c r="I11" s="1"/>
    </row>
    <row r="12" spans="2:9" ht="56.1" customHeight="1" x14ac:dyDescent="0.3">
      <c r="B12" s="5">
        <v>6</v>
      </c>
      <c r="C12" s="166"/>
      <c r="D12" s="206"/>
      <c r="E12" s="207"/>
      <c r="F12" s="61"/>
      <c r="G12" s="1"/>
      <c r="H12" s="1"/>
      <c r="I12" s="1"/>
    </row>
    <row r="13" spans="2:9" ht="56.1" customHeight="1" x14ac:dyDescent="0.3">
      <c r="B13" s="5">
        <v>7</v>
      </c>
      <c r="C13" s="166"/>
      <c r="D13" s="206"/>
      <c r="E13" s="207"/>
      <c r="F13" s="61"/>
      <c r="G13" s="1"/>
      <c r="H13" s="1"/>
      <c r="I13" s="1"/>
    </row>
    <row r="14" spans="2:9" ht="56.1" customHeight="1" x14ac:dyDescent="0.3">
      <c r="B14" s="5">
        <v>8</v>
      </c>
      <c r="C14" s="166"/>
      <c r="D14" s="206"/>
      <c r="E14" s="207"/>
      <c r="F14" s="61"/>
      <c r="G14" s="1"/>
      <c r="H14" s="1"/>
      <c r="I14" s="1"/>
    </row>
    <row r="15" spans="2:9" ht="56.1" customHeight="1" x14ac:dyDescent="0.3">
      <c r="B15" s="5">
        <v>9</v>
      </c>
      <c r="C15" s="166"/>
      <c r="D15" s="206"/>
      <c r="E15" s="207"/>
      <c r="F15" s="61"/>
      <c r="G15" s="1"/>
      <c r="H15" s="1"/>
      <c r="I15" s="1"/>
    </row>
    <row r="16" spans="2:9" ht="56.1" customHeight="1" x14ac:dyDescent="0.3">
      <c r="B16" s="5">
        <v>10</v>
      </c>
      <c r="C16" s="166"/>
      <c r="D16" s="206"/>
      <c r="E16" s="207"/>
      <c r="F16" s="61"/>
      <c r="G16" s="1"/>
      <c r="H16" s="1"/>
      <c r="I16" s="1"/>
    </row>
    <row r="17" spans="2:9" ht="15.6" x14ac:dyDescent="0.3">
      <c r="B17" s="201" t="s">
        <v>135</v>
      </c>
      <c r="C17" s="201"/>
      <c r="D17" s="201"/>
      <c r="E17" s="201"/>
      <c r="F17" s="3"/>
      <c r="G17" s="20"/>
      <c r="H17" s="20"/>
      <c r="I17" s="20"/>
    </row>
    <row r="19" spans="2:9" ht="28.2" customHeight="1" x14ac:dyDescent="0.3">
      <c r="B19" s="202" t="s">
        <v>61</v>
      </c>
      <c r="C19" s="203"/>
      <c r="D19" s="203"/>
      <c r="E19" s="203"/>
      <c r="F19" s="203"/>
      <c r="G19" s="203"/>
      <c r="H19" s="203"/>
      <c r="I19" s="203"/>
    </row>
    <row r="22" spans="2:9" x14ac:dyDescent="0.3">
      <c r="B22" s="209"/>
      <c r="C22" s="209"/>
      <c r="D22" s="209"/>
      <c r="E22" s="22"/>
      <c r="F22" s="23"/>
      <c r="G22" s="22"/>
      <c r="H22" s="22"/>
      <c r="I22" s="22"/>
    </row>
    <row r="23" spans="2:9" x14ac:dyDescent="0.3">
      <c r="B23" s="197" t="s">
        <v>15</v>
      </c>
      <c r="C23" s="197"/>
      <c r="E23" s="198" t="s">
        <v>16</v>
      </c>
      <c r="F23" s="198"/>
      <c r="G23" s="198"/>
      <c r="H23" s="208" t="s">
        <v>17</v>
      </c>
      <c r="I23" s="208"/>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205" priority="1" operator="containsText" text="sAbw">
      <formula>NOT(ISERROR(SEARCH("sAbw",F7)))</formula>
    </cfRule>
    <cfRule type="containsText" dxfId="204" priority="2" operator="containsText" text="lAbw">
      <formula>NOT(ISERROR(SEARCH("lAbw",F7)))</formula>
    </cfRule>
    <cfRule type="containsText" dxfId="20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
&amp;C&amp;G&amp;R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206"/>
  <sheetViews>
    <sheetView zoomScale="80" zoomScaleNormal="80" workbookViewId="0">
      <pane ySplit="7" topLeftCell="A8" activePane="bottomLeft" state="frozen"/>
      <selection activeCell="P13" sqref="P13"/>
      <selection pane="bottomLeft" activeCell="H171" sqref="H171"/>
    </sheetView>
  </sheetViews>
  <sheetFormatPr baseColWidth="10" defaultColWidth="8.88671875" defaultRowHeight="13.2" x14ac:dyDescent="0.25"/>
  <cols>
    <col min="1" max="1" width="1.109375" style="37" customWidth="1"/>
    <col min="2" max="2" width="8.6640625" style="99" customWidth="1"/>
    <col min="3" max="4" width="18.33203125" style="100" hidden="1" customWidth="1"/>
    <col min="5" max="5" width="12.6640625" style="101" customWidth="1"/>
    <col min="6" max="7" width="40.6640625" style="37" customWidth="1"/>
    <col min="8" max="10" width="9.6640625" style="37" customWidth="1"/>
    <col min="11" max="11" width="10.33203125" style="37" customWidth="1"/>
    <col min="12" max="12" width="10.6640625" style="37" customWidth="1"/>
    <col min="13" max="13" width="52.6640625" style="37" customWidth="1"/>
    <col min="14" max="14" width="1.109375" style="37" customWidth="1"/>
    <col min="15" max="16384" width="8.88671875" style="37"/>
  </cols>
  <sheetData>
    <row r="1" spans="2:13" s="92" customFormat="1" ht="6" customHeight="1" x14ac:dyDescent="0.3">
      <c r="B1" s="90"/>
      <c r="C1" s="91"/>
      <c r="D1" s="91"/>
      <c r="G1" s="91"/>
    </row>
    <row r="2" spans="2:13" s="93" customFormat="1" ht="18" customHeight="1" x14ac:dyDescent="0.3">
      <c r="B2" s="195" t="str">
        <f>"Checkliste "&amp;_RLV&amp;" Einstiegsstufe"</f>
        <v>Checkliste Masthuhn Einstiegsstufe</v>
      </c>
      <c r="C2" s="195"/>
      <c r="D2" s="195"/>
      <c r="E2" s="195"/>
      <c r="F2" s="195"/>
      <c r="G2" s="195"/>
      <c r="H2" s="195"/>
      <c r="I2" s="195"/>
      <c r="J2" s="195"/>
      <c r="K2" s="195"/>
      <c r="L2" s="195"/>
      <c r="M2" s="195"/>
    </row>
    <row r="3" spans="2:13" s="94" customFormat="1" ht="26.1" customHeight="1" x14ac:dyDescent="0.3">
      <c r="B3" s="229" t="s">
        <v>174</v>
      </c>
      <c r="C3" s="230"/>
      <c r="D3" s="230"/>
      <c r="E3" s="230"/>
      <c r="F3" s="230"/>
      <c r="G3" s="230"/>
      <c r="H3" s="230"/>
      <c r="I3" s="230"/>
      <c r="J3" s="230"/>
      <c r="K3" s="230"/>
      <c r="L3" s="230"/>
      <c r="M3" s="230"/>
    </row>
    <row r="4" spans="2:13" s="92" customFormat="1" ht="27" customHeight="1" x14ac:dyDescent="0.3">
      <c r="B4" s="62" t="s">
        <v>19</v>
      </c>
      <c r="C4" s="231"/>
      <c r="D4" s="231"/>
      <c r="E4" s="231"/>
      <c r="F4" s="231"/>
      <c r="G4" s="231"/>
      <c r="H4" s="231"/>
      <c r="I4" s="231"/>
      <c r="J4" s="231"/>
      <c r="K4" s="231"/>
      <c r="L4" s="10"/>
      <c r="M4" s="232"/>
    </row>
    <row r="5" spans="2:13" ht="27" customHeight="1" x14ac:dyDescent="0.25">
      <c r="B5" s="199" t="s">
        <v>30</v>
      </c>
      <c r="C5" s="199"/>
      <c r="D5" s="199"/>
      <c r="E5" s="199"/>
      <c r="F5" s="199"/>
      <c r="G5" s="199"/>
      <c r="H5" s="199"/>
      <c r="I5" s="199"/>
      <c r="J5" s="199"/>
      <c r="K5" s="199"/>
      <c r="L5" s="199"/>
      <c r="M5" s="199"/>
    </row>
    <row r="6" spans="2:13" s="95" customFormat="1" ht="26.4" customHeight="1" x14ac:dyDescent="0.3">
      <c r="B6" s="215" t="s">
        <v>31</v>
      </c>
      <c r="C6" s="217" t="s">
        <v>44</v>
      </c>
      <c r="D6" s="217" t="s">
        <v>45</v>
      </c>
      <c r="E6" s="219" t="s">
        <v>32</v>
      </c>
      <c r="F6" s="217" t="s">
        <v>33</v>
      </c>
      <c r="G6" s="221" t="s">
        <v>34</v>
      </c>
      <c r="H6" s="223" t="s">
        <v>23</v>
      </c>
      <c r="I6" s="224"/>
      <c r="J6" s="224"/>
      <c r="K6" s="224"/>
      <c r="L6" s="225"/>
      <c r="M6" s="217" t="s">
        <v>71</v>
      </c>
    </row>
    <row r="7" spans="2:13" x14ac:dyDescent="0.25">
      <c r="B7" s="216"/>
      <c r="C7" s="218"/>
      <c r="D7" s="218"/>
      <c r="E7" s="220"/>
      <c r="F7" s="218"/>
      <c r="G7" s="222"/>
      <c r="H7" s="167" t="s">
        <v>37</v>
      </c>
      <c r="I7" s="167" t="s">
        <v>26</v>
      </c>
      <c r="J7" s="167" t="s">
        <v>27</v>
      </c>
      <c r="K7" s="167" t="s">
        <v>28</v>
      </c>
      <c r="L7" s="167" t="s">
        <v>308</v>
      </c>
      <c r="M7" s="218"/>
    </row>
    <row r="8" spans="2:13" s="96" customFormat="1" x14ac:dyDescent="0.25">
      <c r="B8" s="233" t="s">
        <v>64</v>
      </c>
      <c r="C8" s="234"/>
      <c r="D8" s="234"/>
      <c r="E8" s="234"/>
      <c r="F8" s="234"/>
      <c r="G8" s="234"/>
      <c r="H8" s="234"/>
      <c r="I8" s="234"/>
      <c r="J8" s="234"/>
      <c r="K8" s="234"/>
      <c r="L8" s="234"/>
      <c r="M8" s="235"/>
    </row>
    <row r="9" spans="2:13" ht="26.4" hidden="1" x14ac:dyDescent="0.25">
      <c r="B9" s="35" t="s">
        <v>31</v>
      </c>
      <c r="C9" s="36" t="s">
        <v>44</v>
      </c>
      <c r="D9" s="36" t="s">
        <v>45</v>
      </c>
      <c r="E9" s="97" t="s">
        <v>32</v>
      </c>
      <c r="F9" s="38" t="s">
        <v>33</v>
      </c>
      <c r="G9" s="78" t="s">
        <v>34</v>
      </c>
      <c r="H9" s="26" t="s">
        <v>23</v>
      </c>
      <c r="I9" s="26" t="s">
        <v>39</v>
      </c>
      <c r="J9" s="26" t="s">
        <v>40</v>
      </c>
      <c r="K9" s="26" t="s">
        <v>41</v>
      </c>
      <c r="L9" s="26" t="s">
        <v>42</v>
      </c>
      <c r="M9" s="27" t="s">
        <v>35</v>
      </c>
    </row>
    <row r="10" spans="2:13" s="50" customFormat="1" ht="47.4" customHeight="1" x14ac:dyDescent="0.25">
      <c r="B10" s="102" t="str">
        <f>CONCATENATE("1.",Prüfkriterien_1[[#This Row],[Hilfsspalte_Num]])</f>
        <v>1.1</v>
      </c>
      <c r="C10" s="103">
        <f>ROW()-ROW(Prüfkriterien_1[[#Headers],[Hilfsspalte_Kom]])</f>
        <v>1</v>
      </c>
      <c r="D10" s="104">
        <f>(Prüfkriterien_1[Hilfsspalte_Num]+10)/10</f>
        <v>1.1000000000000001</v>
      </c>
      <c r="E10" s="236" t="s">
        <v>165</v>
      </c>
      <c r="F10" s="33" t="s">
        <v>166</v>
      </c>
      <c r="G10" s="34" t="s">
        <v>305</v>
      </c>
      <c r="H10" s="26"/>
      <c r="I10" s="31" t="s">
        <v>36</v>
      </c>
      <c r="J10" s="31" t="s">
        <v>36</v>
      </c>
      <c r="K10" s="26"/>
      <c r="L10" s="31" t="s">
        <v>36</v>
      </c>
      <c r="M10" s="66"/>
    </row>
    <row r="11" spans="2:13" s="50" customFormat="1" ht="65.400000000000006" customHeight="1" x14ac:dyDescent="0.25">
      <c r="B11" s="106" t="str">
        <f>CONCATENATE("1.",Prüfkriterien_1[[#This Row],[Hilfsspalte_Num]])</f>
        <v>1.2</v>
      </c>
      <c r="C11" s="28">
        <f>ROW()-ROW(Prüfkriterien_1[[#Headers],[Hilfsspalte_Kom]])</f>
        <v>2</v>
      </c>
      <c r="D11" s="107">
        <f>(Prüfkriterien_1[Hilfsspalte_Num]+10)/10</f>
        <v>1.2</v>
      </c>
      <c r="E11" s="236" t="s">
        <v>167</v>
      </c>
      <c r="F11" s="33" t="s">
        <v>306</v>
      </c>
      <c r="G11" s="34" t="s">
        <v>168</v>
      </c>
      <c r="H11" s="26"/>
      <c r="I11" s="31" t="s">
        <v>36</v>
      </c>
      <c r="J11" s="31" t="s">
        <v>36</v>
      </c>
      <c r="K11" s="26"/>
      <c r="L11" s="31" t="s">
        <v>36</v>
      </c>
      <c r="M11" s="66"/>
    </row>
    <row r="12" spans="2:13" s="50" customFormat="1" ht="37.200000000000003" customHeight="1" x14ac:dyDescent="0.25">
      <c r="B12" s="102" t="str">
        <f>CONCATENATE("1.",Prüfkriterien_1[[#This Row],[Hilfsspalte_Num]])</f>
        <v>1.3</v>
      </c>
      <c r="C12" s="103">
        <f>ROW()-ROW(Prüfkriterien_1[[#Headers],[Hilfsspalte_Kom]])</f>
        <v>3</v>
      </c>
      <c r="D12" s="104">
        <f>(Prüfkriterien_1[Hilfsspalte_Num]+10)/10</f>
        <v>1.3</v>
      </c>
      <c r="E12" s="236"/>
      <c r="F12" s="33" t="s">
        <v>169</v>
      </c>
      <c r="G12" s="34" t="s">
        <v>307</v>
      </c>
      <c r="H12" s="26"/>
      <c r="I12" s="26"/>
      <c r="J12" s="26"/>
      <c r="K12" s="26"/>
      <c r="L12" s="26"/>
      <c r="M12" s="66"/>
    </row>
    <row r="13" spans="2:13" s="50" customFormat="1" ht="66" x14ac:dyDescent="0.25">
      <c r="B13" s="108" t="str">
        <f>CONCATENATE("1.",Prüfkriterien_1[[#This Row],[Hilfsspalte_Num]])</f>
        <v>1.4</v>
      </c>
      <c r="C13" s="109">
        <f>ROW()-ROW(Prüfkriterien_1[[#Headers],[Hilfsspalte_Kom]])</f>
        <v>4</v>
      </c>
      <c r="D13" s="110">
        <f>(Prüfkriterien_1[Hilfsspalte_Num]+10)/10</f>
        <v>1.4</v>
      </c>
      <c r="E13" s="236" t="s">
        <v>170</v>
      </c>
      <c r="F13" s="237" t="s">
        <v>171</v>
      </c>
      <c r="G13" s="34" t="s">
        <v>351</v>
      </c>
      <c r="H13" s="26"/>
      <c r="I13" s="26"/>
      <c r="J13" s="26"/>
      <c r="K13" s="26"/>
      <c r="L13" s="26"/>
      <c r="M13" s="162"/>
    </row>
    <row r="14" spans="2:13" s="50" customFormat="1" ht="30.6" customHeight="1" x14ac:dyDescent="0.25">
      <c r="B14" s="111" t="str">
        <f>CONCATENATE("1.",Prüfkriterien_1[[#This Row],[Hilfsspalte_Num]])</f>
        <v>1.5</v>
      </c>
      <c r="C14" s="112">
        <f>ROW()-ROW(Prüfkriterien_1[[#Headers],[Hilfsspalte_Kom]])</f>
        <v>5</v>
      </c>
      <c r="D14" s="113">
        <f>(Prüfkriterien_1[Hilfsspalte_Num]+10)/10</f>
        <v>1.5</v>
      </c>
      <c r="E14" s="236" t="s">
        <v>172</v>
      </c>
      <c r="F14" s="33" t="s">
        <v>173</v>
      </c>
      <c r="G14" s="34" t="s">
        <v>390</v>
      </c>
      <c r="H14" s="26"/>
      <c r="I14" s="26"/>
      <c r="J14" s="26"/>
      <c r="K14" s="26"/>
      <c r="L14" s="26"/>
      <c r="M14" s="66"/>
    </row>
    <row r="15" spans="2:13" s="50" customFormat="1" ht="112.95" customHeight="1" x14ac:dyDescent="0.25">
      <c r="B15" s="108" t="str">
        <f>CONCATENATE("1.",Prüfkriterien_1[[#This Row],[Hilfsspalte_Num]])</f>
        <v>1.6</v>
      </c>
      <c r="C15" s="109">
        <f>ROW()-ROW(Prüfkriterien_1[[#Headers],[Hilfsspalte_Kom]])</f>
        <v>6</v>
      </c>
      <c r="D15" s="110">
        <f>(Prüfkriterien_1[Hilfsspalte_Num]+10)/10</f>
        <v>1.6</v>
      </c>
      <c r="E15" s="105" t="s">
        <v>119</v>
      </c>
      <c r="F15" s="132" t="s">
        <v>342</v>
      </c>
      <c r="G15" s="132" t="s">
        <v>384</v>
      </c>
      <c r="H15" s="26"/>
      <c r="I15" s="31"/>
      <c r="J15" s="31"/>
      <c r="K15" s="31"/>
      <c r="L15" s="31"/>
      <c r="M15" s="84"/>
    </row>
    <row r="16" spans="2:13" s="50" customFormat="1" ht="45" customHeight="1" x14ac:dyDescent="0.25">
      <c r="B16" s="111" t="str">
        <f>CONCATENATE("1.",Prüfkriterien_1[[#This Row],[Hilfsspalte_Num]])</f>
        <v>1.7</v>
      </c>
      <c r="C16" s="112">
        <f>ROW()-ROW(Prüfkriterien_1[[#Headers],[Hilfsspalte_Kom]])</f>
        <v>7</v>
      </c>
      <c r="D16" s="113">
        <f>(Prüfkriterien_1[Hilfsspalte_Num]+10)/10</f>
        <v>1.7</v>
      </c>
      <c r="E16" s="105" t="s">
        <v>119</v>
      </c>
      <c r="F16" s="132" t="s">
        <v>344</v>
      </c>
      <c r="G16" s="132" t="s">
        <v>385</v>
      </c>
      <c r="H16" s="52"/>
      <c r="I16" s="53"/>
      <c r="J16" s="53"/>
      <c r="K16" s="53"/>
      <c r="L16" s="53"/>
      <c r="M16" s="163"/>
    </row>
    <row r="17" spans="2:13" s="50" customFormat="1" ht="45.6" customHeight="1" x14ac:dyDescent="0.25">
      <c r="B17" s="111" t="str">
        <f>CONCATENATE("1.",Prüfkriterien_1[[#This Row],[Hilfsspalte_Num]])</f>
        <v>1.8</v>
      </c>
      <c r="C17" s="112">
        <f>ROW()-ROW(Prüfkriterien_1[[#Headers],[Hilfsspalte_Kom]])</f>
        <v>8</v>
      </c>
      <c r="D17" s="113">
        <f>(Prüfkriterien_1[Hilfsspalte_Num]+10)/10</f>
        <v>1.8</v>
      </c>
      <c r="E17" s="105" t="s">
        <v>119</v>
      </c>
      <c r="F17" s="34" t="s">
        <v>343</v>
      </c>
      <c r="G17" s="132" t="s">
        <v>386</v>
      </c>
      <c r="H17" s="52"/>
      <c r="I17" s="53"/>
      <c r="J17" s="53"/>
      <c r="K17" s="53"/>
      <c r="L17" s="53"/>
      <c r="M17" s="163"/>
    </row>
    <row r="18" spans="2:13" s="50" customFormat="1" ht="30.6" customHeight="1" x14ac:dyDescent="0.25">
      <c r="B18" s="111" t="str">
        <f>CONCATENATE("1.",Prüfkriterien_1[[#This Row],[Hilfsspalte_Num]])</f>
        <v>1.9</v>
      </c>
      <c r="C18" s="112">
        <f>ROW()-ROW(Prüfkriterien_1[[#Headers],[Hilfsspalte_Kom]])</f>
        <v>9</v>
      </c>
      <c r="D18" s="113">
        <f>(Prüfkriterien_1[Hilfsspalte_Num]+10)/10</f>
        <v>1.9</v>
      </c>
      <c r="E18" s="105" t="s">
        <v>78</v>
      </c>
      <c r="F18" s="34" t="s">
        <v>175</v>
      </c>
      <c r="G18" s="34" t="s">
        <v>314</v>
      </c>
      <c r="H18" s="52"/>
      <c r="I18" s="53"/>
      <c r="J18" s="53"/>
      <c r="K18" s="53"/>
      <c r="L18" s="53"/>
      <c r="M18" s="163"/>
    </row>
    <row r="19" spans="2:13" s="50" customFormat="1" ht="90" customHeight="1" x14ac:dyDescent="0.25">
      <c r="B19" s="111" t="str">
        <f>CONCATENATE("1.",Prüfkriterien_1[[#This Row],[Hilfsspalte_Num]])</f>
        <v>1.10</v>
      </c>
      <c r="C19" s="112">
        <f>ROW()-ROW(Prüfkriterien_1[[#Headers],[Hilfsspalte_Kom]])</f>
        <v>10</v>
      </c>
      <c r="D19" s="113">
        <f>(Prüfkriterien_1[Hilfsspalte_Num]+10)/10</f>
        <v>2</v>
      </c>
      <c r="E19" s="105" t="s">
        <v>76</v>
      </c>
      <c r="F19" s="34" t="s">
        <v>176</v>
      </c>
      <c r="G19" s="115" t="s">
        <v>345</v>
      </c>
      <c r="H19" s="52"/>
      <c r="I19" s="53"/>
      <c r="J19" s="53"/>
      <c r="K19" s="53"/>
      <c r="L19" s="53"/>
      <c r="M19" s="163"/>
    </row>
    <row r="20" spans="2:13" s="50" customFormat="1" ht="92.4" customHeight="1" x14ac:dyDescent="0.25">
      <c r="B20" s="111" t="str">
        <f>CONCATENATE("1.",Prüfkriterien_1[[#This Row],[Hilfsspalte_Num]])</f>
        <v>1.11</v>
      </c>
      <c r="C20" s="112">
        <f>ROW()-ROW(Prüfkriterien_1[[#Headers],[Hilfsspalte_Kom]])</f>
        <v>11</v>
      </c>
      <c r="D20" s="113">
        <f>(Prüfkriterien_1[Hilfsspalte_Num]+10)/10</f>
        <v>2.1</v>
      </c>
      <c r="E20" s="105" t="s">
        <v>76</v>
      </c>
      <c r="F20" s="158" t="s">
        <v>346</v>
      </c>
      <c r="G20" s="161" t="s">
        <v>347</v>
      </c>
      <c r="H20" s="52"/>
      <c r="I20" s="53"/>
      <c r="J20" s="53"/>
      <c r="K20" s="53"/>
      <c r="L20" s="53"/>
      <c r="M20" s="163"/>
    </row>
    <row r="21" spans="2:13" x14ac:dyDescent="0.25">
      <c r="B21" s="238" t="s">
        <v>102</v>
      </c>
      <c r="C21" s="238"/>
      <c r="D21" s="238"/>
      <c r="E21" s="238"/>
      <c r="F21" s="238"/>
      <c r="G21" s="238"/>
      <c r="H21" s="238"/>
      <c r="I21" s="238"/>
      <c r="J21" s="238"/>
      <c r="K21" s="238"/>
      <c r="L21" s="238"/>
      <c r="M21" s="238"/>
    </row>
    <row r="22" spans="2:13" s="39" customFormat="1" hidden="1" x14ac:dyDescent="0.25">
      <c r="B22" s="35" t="s">
        <v>39</v>
      </c>
      <c r="C22" s="36" t="s">
        <v>40</v>
      </c>
      <c r="D22" s="36" t="s">
        <v>41</v>
      </c>
      <c r="E22" s="80" t="s">
        <v>42</v>
      </c>
      <c r="F22" s="78" t="s">
        <v>43</v>
      </c>
      <c r="G22" s="78" t="s">
        <v>46</v>
      </c>
      <c r="H22" s="26" t="s">
        <v>47</v>
      </c>
      <c r="I22" s="26" t="s">
        <v>48</v>
      </c>
      <c r="J22" s="26" t="s">
        <v>49</v>
      </c>
      <c r="K22" s="26" t="s">
        <v>50</v>
      </c>
      <c r="L22" s="26" t="s">
        <v>51</v>
      </c>
      <c r="M22" s="27" t="s">
        <v>52</v>
      </c>
    </row>
    <row r="23" spans="2:13" s="39" customFormat="1" ht="29.4" customHeight="1" x14ac:dyDescent="0.25">
      <c r="B23" s="25" t="str">
        <f>CONCATENATE("2.",Prüfkriterien_2[[#This Row],[Spalte2]])</f>
        <v>2.1</v>
      </c>
      <c r="C23" s="28">
        <f>ROW()-ROW(Prüfkriterien_2[[#Headers],[Spalte3]])</f>
        <v>1</v>
      </c>
      <c r="D23" s="28">
        <f>(Prüfkriterien_2[[#This Row],[Spalte2]]+20)/10</f>
        <v>2.1</v>
      </c>
      <c r="E23" s="117" t="s">
        <v>77</v>
      </c>
      <c r="F23" s="34" t="s">
        <v>177</v>
      </c>
      <c r="G23" s="118" t="s">
        <v>352</v>
      </c>
      <c r="H23" s="26"/>
      <c r="I23" s="26"/>
      <c r="J23" s="26"/>
      <c r="K23" s="26"/>
      <c r="L23" s="26"/>
      <c r="M23" s="164"/>
    </row>
    <row r="24" spans="2:13" s="39" customFormat="1" ht="39.6" x14ac:dyDescent="0.25">
      <c r="B24" s="25" t="str">
        <f>CONCATENATE("2.",Prüfkriterien_2[[#This Row],[Spalte2]])</f>
        <v>2.2</v>
      </c>
      <c r="C24" s="28">
        <f>ROW()-ROW(Prüfkriterien_2[[#Headers],[Spalte3]])</f>
        <v>2</v>
      </c>
      <c r="D24" s="28">
        <f>(Prüfkriterien_2[[#This Row],[Spalte2]]+20)/10</f>
        <v>2.2000000000000002</v>
      </c>
      <c r="E24" s="117" t="s">
        <v>120</v>
      </c>
      <c r="F24" s="118" t="s">
        <v>178</v>
      </c>
      <c r="G24" s="119" t="s">
        <v>292</v>
      </c>
      <c r="H24" s="26"/>
      <c r="I24" s="26"/>
      <c r="J24" s="26"/>
      <c r="K24" s="26"/>
      <c r="L24" s="26"/>
      <c r="M24" s="78"/>
    </row>
    <row r="25" spans="2:13" s="39" customFormat="1" ht="82.2" customHeight="1" x14ac:dyDescent="0.25">
      <c r="B25" s="25" t="str">
        <f>CONCATENATE("2.",Prüfkriterien_2[[#This Row],[Spalte2]])</f>
        <v>2.3</v>
      </c>
      <c r="C25" s="28">
        <f>ROW()-ROW(Prüfkriterien_2[[#Headers],[Spalte3]])</f>
        <v>3</v>
      </c>
      <c r="D25" s="28">
        <f>(Prüfkriterien_2[[#This Row],[Spalte2]]+20)/10</f>
        <v>2.2999999999999998</v>
      </c>
      <c r="E25" s="117" t="s">
        <v>120</v>
      </c>
      <c r="F25" s="139" t="s">
        <v>293</v>
      </c>
      <c r="G25" s="139" t="s">
        <v>294</v>
      </c>
      <c r="H25" s="26"/>
      <c r="I25" s="26"/>
      <c r="J25" s="26"/>
      <c r="K25" s="26"/>
      <c r="L25" s="26"/>
      <c r="M25" s="78"/>
    </row>
    <row r="26" spans="2:13" s="39" customFormat="1" ht="114" customHeight="1" x14ac:dyDescent="0.25">
      <c r="B26" s="25" t="str">
        <f>CONCATENATE("2.",Prüfkriterien_2[[#This Row],[Spalte2]])</f>
        <v>2.4</v>
      </c>
      <c r="C26" s="28">
        <f>ROW()-ROW(Prüfkriterien_2[[#Headers],[Spalte3]])</f>
        <v>4</v>
      </c>
      <c r="D26" s="28">
        <f>(Prüfkriterien_2[[#This Row],[Spalte2]]+20)/10</f>
        <v>2.4</v>
      </c>
      <c r="E26" s="117" t="s">
        <v>136</v>
      </c>
      <c r="F26" s="118" t="s">
        <v>353</v>
      </c>
      <c r="G26" s="120" t="s">
        <v>315</v>
      </c>
      <c r="H26" s="70"/>
      <c r="I26" s="70"/>
      <c r="J26" s="70"/>
      <c r="K26" s="70"/>
      <c r="L26" s="70"/>
      <c r="M26" s="66"/>
    </row>
    <row r="27" spans="2:13" s="39" customFormat="1" ht="85.2" customHeight="1" x14ac:dyDescent="0.25">
      <c r="B27" s="25" t="str">
        <f>CONCATENATE("2.",Prüfkriterien_2[[#This Row],[Spalte2]])</f>
        <v>2.5</v>
      </c>
      <c r="C27" s="28">
        <f>ROW()-ROW(Prüfkriterien_2[[#Headers],[Spalte3]])</f>
        <v>5</v>
      </c>
      <c r="D27" s="28">
        <f>(Prüfkriterien_2[[#This Row],[Spalte2]]+20)/10</f>
        <v>2.5</v>
      </c>
      <c r="E27" s="121" t="s">
        <v>79</v>
      </c>
      <c r="F27" s="118" t="s">
        <v>354</v>
      </c>
      <c r="G27" s="119" t="s">
        <v>348</v>
      </c>
      <c r="H27" s="26"/>
      <c r="I27" s="26" t="s">
        <v>36</v>
      </c>
      <c r="J27" s="26" t="s">
        <v>36</v>
      </c>
      <c r="K27" s="26"/>
      <c r="L27" s="26" t="s">
        <v>36</v>
      </c>
      <c r="M27" s="66"/>
    </row>
    <row r="28" spans="2:13" s="39" customFormat="1" ht="75" customHeight="1" x14ac:dyDescent="0.25">
      <c r="B28" s="25" t="str">
        <f>CONCATENATE("2.",Prüfkriterien_2[[#This Row],[Spalte2]])</f>
        <v>2.6</v>
      </c>
      <c r="C28" s="28">
        <f>ROW()-ROW(Prüfkriterien_2[[#Headers],[Spalte3]])</f>
        <v>6</v>
      </c>
      <c r="D28" s="28">
        <f>(Prüfkriterien_2[[#This Row],[Spalte2]]+20)/10</f>
        <v>2.6</v>
      </c>
      <c r="E28" s="121" t="s">
        <v>79</v>
      </c>
      <c r="F28" s="34" t="s">
        <v>179</v>
      </c>
      <c r="G28" s="34" t="s">
        <v>355</v>
      </c>
      <c r="H28" s="26"/>
      <c r="I28" s="26" t="s">
        <v>36</v>
      </c>
      <c r="J28" s="26" t="s">
        <v>36</v>
      </c>
      <c r="K28" s="26"/>
      <c r="L28" s="26" t="s">
        <v>36</v>
      </c>
      <c r="M28" s="66"/>
    </row>
    <row r="29" spans="2:13" s="39" customFormat="1" ht="76.2" customHeight="1" x14ac:dyDescent="0.25">
      <c r="B29" s="25" t="str">
        <f>CONCATENATE("2.",Prüfkriterien_2[[#This Row],[Spalte2]])</f>
        <v>2.7</v>
      </c>
      <c r="C29" s="28">
        <f>ROW()-ROW(Prüfkriterien_2[[#Headers],[Spalte3]])</f>
        <v>7</v>
      </c>
      <c r="D29" s="28">
        <f>(Prüfkriterien_2[[#This Row],[Spalte2]]+20)/10</f>
        <v>2.7</v>
      </c>
      <c r="E29" s="121" t="s">
        <v>79</v>
      </c>
      <c r="F29" s="34" t="s">
        <v>180</v>
      </c>
      <c r="G29" s="34" t="s">
        <v>349</v>
      </c>
      <c r="H29" s="26"/>
      <c r="I29" s="26" t="s">
        <v>36</v>
      </c>
      <c r="J29" s="26" t="s">
        <v>36</v>
      </c>
      <c r="K29" s="26"/>
      <c r="L29" s="26"/>
      <c r="M29" s="66"/>
    </row>
    <row r="30" spans="2:13" s="39" customFormat="1" ht="79.2" x14ac:dyDescent="0.25">
      <c r="B30" s="25" t="str">
        <f>CONCATENATE("2.",Prüfkriterien_2[[#This Row],[Spalte2]])</f>
        <v>2.8</v>
      </c>
      <c r="C30" s="28">
        <f>ROW()-ROW(Prüfkriterien_2[[#Headers],[Spalte3]])</f>
        <v>8</v>
      </c>
      <c r="D30" s="28">
        <f>(Prüfkriterien_2[[#This Row],[Spalte2]]+20)/10</f>
        <v>2.8</v>
      </c>
      <c r="E30" s="121" t="s">
        <v>79</v>
      </c>
      <c r="F30" s="34" t="s">
        <v>356</v>
      </c>
      <c r="G30" s="34" t="s">
        <v>350</v>
      </c>
      <c r="H30" s="26"/>
      <c r="I30" s="26" t="s">
        <v>36</v>
      </c>
      <c r="J30" s="26" t="s">
        <v>36</v>
      </c>
      <c r="K30" s="26"/>
      <c r="L30" s="26"/>
      <c r="M30" s="78"/>
    </row>
    <row r="31" spans="2:13" s="39" customFormat="1" ht="79.2" x14ac:dyDescent="0.25">
      <c r="B31" s="122" t="str">
        <f>CONCATENATE("2.",Prüfkriterien_2[[#This Row],[Spalte2]])</f>
        <v>2.9</v>
      </c>
      <c r="C31" s="28">
        <f>ROW()-ROW(Prüfkriterien_2[[#Headers],[Spalte3]])</f>
        <v>9</v>
      </c>
      <c r="D31" s="107">
        <f>(Prüfkriterien_2[[#This Row],[Spalte2]]+20)/10</f>
        <v>2.9</v>
      </c>
      <c r="E31" s="121" t="s">
        <v>80</v>
      </c>
      <c r="F31" s="34" t="s">
        <v>181</v>
      </c>
      <c r="G31" s="34" t="s">
        <v>357</v>
      </c>
      <c r="H31" s="52"/>
      <c r="I31" s="52"/>
      <c r="J31" s="52"/>
      <c r="K31" s="52"/>
      <c r="L31" s="52"/>
      <c r="M31" s="162"/>
    </row>
    <row r="32" spans="2:13" s="39" customFormat="1" ht="58.2" customHeight="1" x14ac:dyDescent="0.25">
      <c r="B32" s="122" t="str">
        <f>CONCATENATE("2.",Prüfkriterien_2[[#This Row],[Spalte2]])</f>
        <v>2.10</v>
      </c>
      <c r="C32" s="28">
        <f>ROW()-ROW(Prüfkriterien_2[[#Headers],[Spalte3]])</f>
        <v>10</v>
      </c>
      <c r="D32" s="107">
        <f>(Prüfkriterien_2[[#This Row],[Spalte2]]+20)/10</f>
        <v>3</v>
      </c>
      <c r="E32" s="121" t="s">
        <v>80</v>
      </c>
      <c r="F32" s="34" t="s">
        <v>182</v>
      </c>
      <c r="G32" s="34"/>
      <c r="H32" s="52"/>
      <c r="I32" s="52"/>
      <c r="J32" s="52"/>
      <c r="K32" s="52"/>
      <c r="L32" s="52"/>
      <c r="M32" s="162"/>
    </row>
    <row r="33" spans="2:13" s="39" customFormat="1" ht="58.2" customHeight="1" x14ac:dyDescent="0.25">
      <c r="B33" s="123" t="str">
        <f>CONCATENATE("2.",Prüfkriterien_2[[#This Row],[Spalte2]])</f>
        <v>2.11</v>
      </c>
      <c r="C33" s="124">
        <f>ROW()-ROW(Prüfkriterien_2[[#Headers],[Spalte3]])</f>
        <v>11</v>
      </c>
      <c r="D33" s="125">
        <f>(Prüfkriterien_2[[#This Row],[Spalte2]]+20)/10</f>
        <v>3.1</v>
      </c>
      <c r="E33" s="117" t="s">
        <v>80</v>
      </c>
      <c r="F33" s="118" t="s">
        <v>183</v>
      </c>
      <c r="G33" s="118" t="s">
        <v>358</v>
      </c>
      <c r="H33" s="82"/>
      <c r="I33" s="82"/>
      <c r="J33" s="82"/>
      <c r="K33" s="82"/>
      <c r="L33" s="82"/>
      <c r="M33" s="66"/>
    </row>
    <row r="34" spans="2:13" s="39" customFormat="1" ht="35.4" customHeight="1" x14ac:dyDescent="0.25">
      <c r="B34" s="123" t="str">
        <f>CONCATENATE("2.",Prüfkriterien_2[[#This Row],[Spalte2]])</f>
        <v>2.12</v>
      </c>
      <c r="C34" s="28">
        <f>ROW()-ROW(Prüfkriterien_2[[#Headers],[Spalte3]])</f>
        <v>12</v>
      </c>
      <c r="D34" s="107">
        <f>(Prüfkriterien_2[[#This Row],[Spalte2]]+20)/10</f>
        <v>3.2</v>
      </c>
      <c r="E34" s="121" t="s">
        <v>80</v>
      </c>
      <c r="F34" s="118" t="s">
        <v>184</v>
      </c>
      <c r="G34" s="118" t="s">
        <v>316</v>
      </c>
      <c r="H34" s="52"/>
      <c r="I34" s="52"/>
      <c r="J34" s="52"/>
      <c r="K34" s="52"/>
      <c r="L34" s="52"/>
      <c r="M34" s="66"/>
    </row>
    <row r="35" spans="2:13" s="39" customFormat="1" ht="66" x14ac:dyDescent="0.25">
      <c r="B35" s="122" t="str">
        <f>CONCATENATE("2.",Prüfkriterien_2[[#This Row],[Spalte2]])</f>
        <v>2.13</v>
      </c>
      <c r="C35" s="28">
        <f>ROW()-ROW(Prüfkriterien_2[[#Headers],[Spalte3]])</f>
        <v>13</v>
      </c>
      <c r="D35" s="107">
        <f>(Prüfkriterien_2[[#This Row],[Spalte2]]+20)/10</f>
        <v>3.3</v>
      </c>
      <c r="E35" s="121" t="s">
        <v>80</v>
      </c>
      <c r="F35" s="34" t="s">
        <v>185</v>
      </c>
      <c r="G35" s="34" t="s">
        <v>317</v>
      </c>
      <c r="H35" s="52"/>
      <c r="I35" s="52"/>
      <c r="J35" s="52"/>
      <c r="K35" s="52"/>
      <c r="L35" s="52"/>
      <c r="M35" s="78"/>
    </row>
    <row r="36" spans="2:13" s="39" customFormat="1" ht="61.2" customHeight="1" x14ac:dyDescent="0.25">
      <c r="B36" s="122" t="str">
        <f>CONCATENATE("2.",Prüfkriterien_2[[#This Row],[Spalte2]])</f>
        <v>2.14</v>
      </c>
      <c r="C36" s="28">
        <f>ROW()-ROW(Prüfkriterien_2[[#Headers],[Spalte3]])</f>
        <v>14</v>
      </c>
      <c r="D36" s="107">
        <f>(Prüfkriterien_2[[#This Row],[Spalte2]]+20)/10</f>
        <v>3.4</v>
      </c>
      <c r="E36" s="121" t="s">
        <v>80</v>
      </c>
      <c r="F36" s="34" t="s">
        <v>186</v>
      </c>
      <c r="G36" s="34"/>
      <c r="H36" s="52"/>
      <c r="I36" s="52"/>
      <c r="J36" s="52"/>
      <c r="K36" s="52"/>
      <c r="L36" s="52"/>
      <c r="M36" s="162"/>
    </row>
    <row r="37" spans="2:13" x14ac:dyDescent="0.25">
      <c r="B37" s="239" t="s">
        <v>101</v>
      </c>
      <c r="C37" s="240"/>
      <c r="D37" s="240"/>
      <c r="E37" s="240"/>
      <c r="F37" s="240"/>
      <c r="G37" s="240"/>
      <c r="H37" s="240"/>
      <c r="I37" s="240"/>
      <c r="J37" s="240"/>
      <c r="K37" s="240"/>
      <c r="L37" s="240"/>
      <c r="M37" s="241"/>
    </row>
    <row r="38" spans="2:13" s="39" customFormat="1" hidden="1" x14ac:dyDescent="0.25">
      <c r="B38" s="35" t="s">
        <v>39</v>
      </c>
      <c r="C38" s="36" t="s">
        <v>40</v>
      </c>
      <c r="D38" s="36" t="s">
        <v>41</v>
      </c>
      <c r="E38" s="80" t="s">
        <v>42</v>
      </c>
      <c r="F38" s="78" t="s">
        <v>43</v>
      </c>
      <c r="G38" s="78" t="s">
        <v>46</v>
      </c>
      <c r="H38" s="26" t="s">
        <v>47</v>
      </c>
      <c r="I38" s="26" t="s">
        <v>48</v>
      </c>
      <c r="J38" s="26" t="s">
        <v>49</v>
      </c>
      <c r="K38" s="26" t="s">
        <v>50</v>
      </c>
      <c r="L38" s="26" t="s">
        <v>51</v>
      </c>
      <c r="M38" s="27" t="s">
        <v>52</v>
      </c>
    </row>
    <row r="39" spans="2:13" s="39" customFormat="1" ht="70.95" customHeight="1" x14ac:dyDescent="0.25">
      <c r="B39" s="126" t="str">
        <f>CONCATENATE("3.",Prüfkriterien_3[[#This Row],[Spalte2]])</f>
        <v>3.1</v>
      </c>
      <c r="C39" s="127">
        <f>ROW()-ROW(Prüfkriterien_3[[#Headers],[Spalte3]])</f>
        <v>1</v>
      </c>
      <c r="D39" s="127">
        <f>(Prüfkriterien_3[[#This Row],[Spalte2]]+30)/10</f>
        <v>3.1</v>
      </c>
      <c r="E39" s="121" t="s">
        <v>114</v>
      </c>
      <c r="F39" s="34" t="s">
        <v>187</v>
      </c>
      <c r="G39" s="118" t="s">
        <v>359</v>
      </c>
      <c r="H39" s="46"/>
      <c r="I39" s="26" t="s">
        <v>36</v>
      </c>
      <c r="J39" s="26" t="s">
        <v>36</v>
      </c>
      <c r="K39" s="46"/>
      <c r="L39" s="46" t="s">
        <v>36</v>
      </c>
      <c r="M39" s="71"/>
    </row>
    <row r="40" spans="2:13" s="39" customFormat="1" ht="118.8" x14ac:dyDescent="0.25">
      <c r="B40" s="122" t="str">
        <f>CONCATENATE("3.",Prüfkriterien_3[[#This Row],[Spalte2]])</f>
        <v>3.2</v>
      </c>
      <c r="C40" s="109">
        <f>ROW()-ROW(Prüfkriterien_3[[#Headers],[Spalte3]])</f>
        <v>2</v>
      </c>
      <c r="D40" s="109">
        <f>(Prüfkriterien_3[[#This Row],[Spalte2]]+30)/10</f>
        <v>3.2</v>
      </c>
      <c r="E40" s="121" t="s">
        <v>114</v>
      </c>
      <c r="F40" s="119" t="s">
        <v>404</v>
      </c>
      <c r="G40" s="118" t="s">
        <v>318</v>
      </c>
      <c r="H40" s="82"/>
      <c r="I40" s="82"/>
      <c r="J40" s="82"/>
      <c r="K40" s="82"/>
      <c r="L40" s="82"/>
      <c r="M40" s="71"/>
    </row>
    <row r="41" spans="2:13" s="39" customFormat="1" ht="66" x14ac:dyDescent="0.25">
      <c r="B41" s="128" t="str">
        <f>CONCATENATE("3.",Prüfkriterien_3[[#This Row],[Spalte2]])</f>
        <v>3.3</v>
      </c>
      <c r="C41" s="129">
        <f>ROW()-ROW(Prüfkriterien_3[[#Headers],[Spalte3]])</f>
        <v>3</v>
      </c>
      <c r="D41" s="129">
        <f>(Prüfkriterien_3[[#This Row],[Spalte2]]+30)/10</f>
        <v>3.3</v>
      </c>
      <c r="E41" s="130" t="s">
        <v>114</v>
      </c>
      <c r="F41" s="131" t="s">
        <v>405</v>
      </c>
      <c r="G41" s="115" t="s">
        <v>310</v>
      </c>
      <c r="H41" s="26"/>
      <c r="I41" s="26"/>
      <c r="J41" s="26"/>
      <c r="K41" s="26"/>
      <c r="L41" s="26"/>
      <c r="M41" s="71"/>
    </row>
    <row r="42" spans="2:13" s="39" customFormat="1" ht="114" customHeight="1" x14ac:dyDescent="0.25">
      <c r="B42" s="122" t="str">
        <f>CONCATENATE("3.",Prüfkriterien_3[[#This Row],[Spalte2]])</f>
        <v>3.4</v>
      </c>
      <c r="C42" s="109">
        <f>ROW()-ROW(Prüfkriterien_3[[#Headers],[Spalte3]])</f>
        <v>4</v>
      </c>
      <c r="D42" s="109">
        <f>(Prüfkriterien_3[[#This Row],[Spalte2]]+30)/10</f>
        <v>3.4</v>
      </c>
      <c r="E42" s="121" t="s">
        <v>115</v>
      </c>
      <c r="F42" s="34" t="s">
        <v>406</v>
      </c>
      <c r="G42" s="131" t="s">
        <v>126</v>
      </c>
      <c r="H42" s="52"/>
      <c r="I42" s="52"/>
      <c r="J42" s="52"/>
      <c r="K42" s="52"/>
      <c r="L42" s="52"/>
      <c r="M42" s="27"/>
    </row>
    <row r="43" spans="2:13" s="39" customFormat="1" ht="72.599999999999994" customHeight="1" x14ac:dyDescent="0.25">
      <c r="B43" s="122" t="str">
        <f>CONCATENATE("3.",Prüfkriterien_3[[#This Row],[Spalte2]])</f>
        <v>3.5</v>
      </c>
      <c r="C43" s="109">
        <f>ROW()-ROW(Prüfkriterien_3[[#Headers],[Spalte3]])</f>
        <v>5</v>
      </c>
      <c r="D43" s="109">
        <f>(Prüfkriterien_3[[#This Row],[Spalte2]]+30)/10</f>
        <v>3.5</v>
      </c>
      <c r="E43" s="121" t="s">
        <v>115</v>
      </c>
      <c r="F43" s="34" t="s">
        <v>188</v>
      </c>
      <c r="G43" s="34" t="s">
        <v>63</v>
      </c>
      <c r="H43" s="52"/>
      <c r="I43" s="52"/>
      <c r="J43" s="52"/>
      <c r="K43" s="52"/>
      <c r="L43" s="52"/>
      <c r="M43" s="27"/>
    </row>
    <row r="44" spans="2:13" s="39" customFormat="1" ht="132.6" customHeight="1" x14ac:dyDescent="0.25">
      <c r="B44" s="123" t="str">
        <f>CONCATENATE("3.",Prüfkriterien_3[[#This Row],[Spalte2]])</f>
        <v>3.6</v>
      </c>
      <c r="C44" s="112">
        <f>ROW()-ROW(Prüfkriterien_3[[#Headers],[Spalte3]])</f>
        <v>6</v>
      </c>
      <c r="D44" s="112">
        <f>(Prüfkriterien_3[[#This Row],[Spalte2]]+30)/10</f>
        <v>3.6</v>
      </c>
      <c r="E44" s="117" t="s">
        <v>117</v>
      </c>
      <c r="F44" s="118" t="s">
        <v>189</v>
      </c>
      <c r="G44" s="132" t="s">
        <v>157</v>
      </c>
      <c r="H44" s="82"/>
      <c r="I44" s="82"/>
      <c r="J44" s="82"/>
      <c r="K44" s="82"/>
      <c r="L44" s="82"/>
      <c r="M44" s="71"/>
    </row>
    <row r="45" spans="2:13" s="39" customFormat="1" ht="38.25" customHeight="1" x14ac:dyDescent="0.25">
      <c r="B45" s="122" t="str">
        <f>CONCATENATE("3.",Prüfkriterien_3[[#This Row],[Spalte2]])</f>
        <v>3.7</v>
      </c>
      <c r="C45" s="109">
        <f>ROW()-ROW(Prüfkriterien_3[[#Headers],[Spalte3]])</f>
        <v>7</v>
      </c>
      <c r="D45" s="109">
        <f>(Prüfkriterien_3[[#This Row],[Spalte2]]+30)/10</f>
        <v>3.7</v>
      </c>
      <c r="E45" s="121" t="s">
        <v>116</v>
      </c>
      <c r="F45" s="34" t="s">
        <v>190</v>
      </c>
      <c r="G45" s="34"/>
      <c r="H45" s="52"/>
      <c r="I45" s="52"/>
      <c r="J45" s="52"/>
      <c r="K45" s="52"/>
      <c r="L45" s="52"/>
      <c r="M45" s="54"/>
    </row>
    <row r="46" spans="2:13" s="39" customFormat="1" ht="84.75" customHeight="1" x14ac:dyDescent="0.25">
      <c r="B46" s="122" t="str">
        <f>CONCATENATE("3.",Prüfkriterien_3[[#This Row],[Spalte2]])</f>
        <v>3.8</v>
      </c>
      <c r="C46" s="109">
        <f>ROW()-ROW(Prüfkriterien_3[[#Headers],[Spalte3]])</f>
        <v>8</v>
      </c>
      <c r="D46" s="109">
        <f>(Prüfkriterien_3[[#This Row],[Spalte2]]+30)/10</f>
        <v>3.8</v>
      </c>
      <c r="E46" s="121" t="s">
        <v>116</v>
      </c>
      <c r="F46" s="34" t="s">
        <v>191</v>
      </c>
      <c r="G46" s="34" t="s">
        <v>155</v>
      </c>
      <c r="H46" s="52"/>
      <c r="I46" s="52"/>
      <c r="J46" s="52"/>
      <c r="K46" s="52"/>
      <c r="L46" s="52"/>
      <c r="M46" s="54"/>
    </row>
    <row r="47" spans="2:13" s="39" customFormat="1" ht="54.75" customHeight="1" x14ac:dyDescent="0.25">
      <c r="B47" s="122" t="str">
        <f>CONCATENATE("3.",Prüfkriterien_3[[#This Row],[Spalte2]])</f>
        <v>3.9</v>
      </c>
      <c r="C47" s="109">
        <f>ROW()-ROW(Prüfkriterien_3[[#Headers],[Spalte3]])</f>
        <v>9</v>
      </c>
      <c r="D47" s="109">
        <f>(Prüfkriterien_3[[#This Row],[Spalte2]]+30)/10</f>
        <v>3.9</v>
      </c>
      <c r="E47" s="121" t="s">
        <v>116</v>
      </c>
      <c r="F47" s="34" t="s">
        <v>192</v>
      </c>
      <c r="G47" s="34"/>
      <c r="H47" s="52"/>
      <c r="I47" s="52"/>
      <c r="J47" s="52"/>
      <c r="K47" s="52"/>
      <c r="L47" s="52"/>
      <c r="M47" s="54"/>
    </row>
    <row r="48" spans="2:13" s="39" customFormat="1" ht="87.6" customHeight="1" x14ac:dyDescent="0.25">
      <c r="B48" s="123" t="str">
        <f>CONCATENATE("3.",Prüfkriterien_3[[#This Row],[Spalte2]])</f>
        <v>3.10</v>
      </c>
      <c r="C48" s="112">
        <f>ROW()-ROW(Prüfkriterien_3[[#Headers],[Spalte3]])</f>
        <v>10</v>
      </c>
      <c r="D48" s="112">
        <f>(Prüfkriterien_3[[#This Row],[Spalte2]]+30)/10</f>
        <v>4</v>
      </c>
      <c r="E48" s="117" t="s">
        <v>116</v>
      </c>
      <c r="F48" s="118" t="s">
        <v>193</v>
      </c>
      <c r="G48" s="118" t="s">
        <v>319</v>
      </c>
      <c r="H48" s="82"/>
      <c r="I48" s="82"/>
      <c r="J48" s="82"/>
      <c r="K48" s="82"/>
      <c r="L48" s="82"/>
      <c r="M48" s="71"/>
    </row>
    <row r="49" spans="2:13" s="39" customFormat="1" ht="97.2" customHeight="1" x14ac:dyDescent="0.25">
      <c r="B49" s="133" t="str">
        <f>CONCATENATE("3.",Prüfkriterien_3[[#This Row],[Spalte2]])</f>
        <v>3.11</v>
      </c>
      <c r="C49" s="134">
        <f>ROW()-ROW(Prüfkriterien_3[[#Headers],[Spalte3]])</f>
        <v>11</v>
      </c>
      <c r="D49" s="134">
        <f>(Prüfkriterien_3[[#This Row],[Spalte2]]+30)/10</f>
        <v>4.0999999999999996</v>
      </c>
      <c r="E49" s="135" t="s">
        <v>137</v>
      </c>
      <c r="F49" s="119" t="s">
        <v>194</v>
      </c>
      <c r="G49" s="114" t="s">
        <v>360</v>
      </c>
      <c r="H49" s="70"/>
      <c r="I49" s="70" t="s">
        <v>36</v>
      </c>
      <c r="J49" s="70" t="s">
        <v>36</v>
      </c>
      <c r="K49" s="70"/>
      <c r="L49" s="70" t="s">
        <v>36</v>
      </c>
      <c r="M49" s="71"/>
    </row>
    <row r="50" spans="2:13" s="39" customFormat="1" ht="54.75" customHeight="1" x14ac:dyDescent="0.25">
      <c r="B50" s="136" t="str">
        <f>CONCATENATE("3.",Prüfkriterien_3[[#This Row],[Spalte2]])</f>
        <v>3.12</v>
      </c>
      <c r="C50" s="124">
        <f>ROW()-ROW(Prüfkriterien_3[[#Headers],[Spalte3]])</f>
        <v>12</v>
      </c>
      <c r="D50" s="124">
        <f>(Prüfkriterien_3[[#This Row],[Spalte2]]+30)/10</f>
        <v>4.2</v>
      </c>
      <c r="E50" s="117" t="s">
        <v>137</v>
      </c>
      <c r="F50" s="118" t="s">
        <v>195</v>
      </c>
      <c r="G50" s="118"/>
      <c r="H50" s="70"/>
      <c r="I50" s="70"/>
      <c r="J50" s="70"/>
      <c r="K50" s="70"/>
      <c r="L50" s="70"/>
      <c r="M50" s="71"/>
    </row>
    <row r="51" spans="2:13" s="39" customFormat="1" ht="45.75" customHeight="1" x14ac:dyDescent="0.25">
      <c r="B51" s="133" t="str">
        <f>CONCATENATE("3.",Prüfkriterien_3[[#This Row],[Spalte2]])</f>
        <v>3.13</v>
      </c>
      <c r="C51" s="134">
        <f>ROW()-ROW(Prüfkriterien_3[[#Headers],[Spalte3]])</f>
        <v>13</v>
      </c>
      <c r="D51" s="134">
        <f>(Prüfkriterien_3[[#This Row],[Spalte2]]+30)/10</f>
        <v>4.3</v>
      </c>
      <c r="E51" s="135" t="s">
        <v>137</v>
      </c>
      <c r="F51" s="119" t="s">
        <v>196</v>
      </c>
      <c r="G51" s="119" t="s">
        <v>138</v>
      </c>
      <c r="H51" s="83"/>
      <c r="I51" s="83"/>
      <c r="J51" s="83"/>
      <c r="K51" s="83"/>
      <c r="L51" s="83"/>
      <c r="M51" s="85"/>
    </row>
    <row r="52" spans="2:13" s="39" customFormat="1" ht="34.200000000000003" customHeight="1" x14ac:dyDescent="0.25">
      <c r="B52" s="133" t="str">
        <f>CONCATENATE("3.",Prüfkriterien_3[[#This Row],[Spalte2]])</f>
        <v>3.14</v>
      </c>
      <c r="C52" s="134">
        <f>ROW()-ROW(Prüfkriterien_3[[#Headers],[Spalte3]])</f>
        <v>14</v>
      </c>
      <c r="D52" s="134">
        <f>(Prüfkriterien_3[[#This Row],[Spalte2]]+30)/10</f>
        <v>4.4000000000000004</v>
      </c>
      <c r="E52" s="135" t="s">
        <v>137</v>
      </c>
      <c r="F52" s="119" t="s">
        <v>197</v>
      </c>
      <c r="G52" s="137"/>
      <c r="H52" s="83"/>
      <c r="I52" s="83"/>
      <c r="J52" s="83"/>
      <c r="K52" s="83"/>
      <c r="L52" s="83"/>
      <c r="M52" s="85"/>
    </row>
    <row r="53" spans="2:13" s="39" customFormat="1" ht="40.950000000000003" customHeight="1" x14ac:dyDescent="0.25">
      <c r="B53" s="122" t="str">
        <f>CONCATENATE("3.",Prüfkriterien_3[[#This Row],[Spalte2]])</f>
        <v>3.15</v>
      </c>
      <c r="C53" s="109">
        <f>ROW()-ROW(Prüfkriterien_3[[#Headers],[Spalte3]])</f>
        <v>15</v>
      </c>
      <c r="D53" s="109">
        <f>(Prüfkriterien_3[[#This Row],[Spalte2]]+30)/10</f>
        <v>4.5</v>
      </c>
      <c r="E53" s="117" t="s">
        <v>137</v>
      </c>
      <c r="F53" s="118" t="s">
        <v>198</v>
      </c>
      <c r="G53" s="118" t="s">
        <v>154</v>
      </c>
      <c r="H53" s="52"/>
      <c r="I53" s="52"/>
      <c r="J53" s="52"/>
      <c r="K53" s="52"/>
      <c r="L53" s="52"/>
      <c r="M53" s="27"/>
    </row>
    <row r="54" spans="2:13" s="39" customFormat="1" ht="47.4" customHeight="1" x14ac:dyDescent="0.25">
      <c r="B54" s="122" t="str">
        <f>CONCATENATE("3.",Prüfkriterien_3[[#This Row],[Spalte2]])</f>
        <v>3.16</v>
      </c>
      <c r="C54" s="109">
        <f>ROW()-ROW(Prüfkriterien_3[[#Headers],[Spalte3]])</f>
        <v>16</v>
      </c>
      <c r="D54" s="109">
        <f>(Prüfkriterien_3[[#This Row],[Spalte2]]+30)/10</f>
        <v>4.5999999999999996</v>
      </c>
      <c r="E54" s="117" t="s">
        <v>117</v>
      </c>
      <c r="F54" s="118" t="s">
        <v>199</v>
      </c>
      <c r="G54" s="119"/>
      <c r="H54" s="52"/>
      <c r="I54" s="52"/>
      <c r="J54" s="52"/>
      <c r="K54" s="52"/>
      <c r="L54" s="52"/>
      <c r="M54" s="71"/>
    </row>
    <row r="55" spans="2:13" s="39" customFormat="1" ht="61.2" customHeight="1" x14ac:dyDescent="0.25">
      <c r="B55" s="123" t="str">
        <f>CONCATENATE("3.",Prüfkriterien_3[[#This Row],[Spalte2]])</f>
        <v>3.17</v>
      </c>
      <c r="C55" s="112">
        <f>ROW()-ROW(Prüfkriterien_3[[#Headers],[Spalte3]])</f>
        <v>17</v>
      </c>
      <c r="D55" s="112">
        <f>(Prüfkriterien_3[[#This Row],[Spalte2]]+30)/10</f>
        <v>4.7</v>
      </c>
      <c r="E55" s="117" t="s">
        <v>117</v>
      </c>
      <c r="F55" s="118" t="s">
        <v>200</v>
      </c>
      <c r="G55" s="119" t="s">
        <v>158</v>
      </c>
      <c r="H55" s="52"/>
      <c r="I55" s="52"/>
      <c r="J55" s="52"/>
      <c r="K55" s="52"/>
      <c r="L55" s="52"/>
      <c r="M55" s="71"/>
    </row>
    <row r="56" spans="2:13" s="39" customFormat="1" ht="38.4" customHeight="1" x14ac:dyDescent="0.25">
      <c r="B56" s="122" t="str">
        <f>CONCATENATE("3.",Prüfkriterien_3[[#This Row],[Spalte2]])</f>
        <v>3.18</v>
      </c>
      <c r="C56" s="109">
        <f>ROW()-ROW(Prüfkriterien_3[[#Headers],[Spalte3]])</f>
        <v>18</v>
      </c>
      <c r="D56" s="109">
        <f>(Prüfkriterien_3[[#This Row],[Spalte2]]+30)/10</f>
        <v>4.8</v>
      </c>
      <c r="E56" s="121" t="s">
        <v>117</v>
      </c>
      <c r="F56" s="34" t="s">
        <v>201</v>
      </c>
      <c r="G56" s="34"/>
      <c r="H56" s="52"/>
      <c r="I56" s="52"/>
      <c r="J56" s="52"/>
      <c r="K56" s="52"/>
      <c r="L56" s="52"/>
      <c r="M56" s="54"/>
    </row>
    <row r="57" spans="2:13" s="39" customFormat="1" ht="74.400000000000006" customHeight="1" x14ac:dyDescent="0.25">
      <c r="B57" s="122" t="str">
        <f>CONCATENATE("3.",Prüfkriterien_3[[#This Row],[Spalte2]])</f>
        <v>3.19</v>
      </c>
      <c r="C57" s="109">
        <f>ROW()-ROW(Prüfkriterien_3[[#Headers],[Spalte3]])</f>
        <v>19</v>
      </c>
      <c r="D57" s="109">
        <f>(Prüfkriterien_3[[#This Row],[Spalte2]]+30)/10</f>
        <v>4.9000000000000004</v>
      </c>
      <c r="E57" s="121" t="s">
        <v>117</v>
      </c>
      <c r="F57" s="34" t="s">
        <v>202</v>
      </c>
      <c r="G57" s="34" t="s">
        <v>127</v>
      </c>
      <c r="H57" s="52"/>
      <c r="I57" s="52"/>
      <c r="J57" s="52"/>
      <c r="K57" s="52"/>
      <c r="L57" s="52"/>
      <c r="M57" s="27"/>
    </row>
    <row r="58" spans="2:13" s="39" customFormat="1" ht="80.400000000000006" customHeight="1" x14ac:dyDescent="0.25">
      <c r="B58" s="122" t="str">
        <f>CONCATENATE("3.",Prüfkriterien_3[[#This Row],[Spalte2]])</f>
        <v>3.20</v>
      </c>
      <c r="C58" s="109">
        <f>ROW()-ROW(Prüfkriterien_3[[#Headers],[Spalte3]])</f>
        <v>20</v>
      </c>
      <c r="D58" s="109">
        <f>(Prüfkriterien_3[[#This Row],[Spalte2]]+30)/10</f>
        <v>5</v>
      </c>
      <c r="E58" s="121" t="s">
        <v>117</v>
      </c>
      <c r="F58" s="131" t="s">
        <v>203</v>
      </c>
      <c r="G58" s="118" t="s">
        <v>320</v>
      </c>
      <c r="H58" s="82"/>
      <c r="I58" s="82"/>
      <c r="J58" s="82"/>
      <c r="K58" s="82"/>
      <c r="L58" s="82"/>
      <c r="M58" s="71"/>
    </row>
    <row r="59" spans="2:13" s="39" customFormat="1" ht="44.4" customHeight="1" x14ac:dyDescent="0.25">
      <c r="B59" s="122" t="str">
        <f>CONCATENATE("3.",Prüfkriterien_3[[#This Row],[Spalte2]])</f>
        <v>3.21</v>
      </c>
      <c r="C59" s="109">
        <f>ROW()-ROW(Prüfkriterien_3[[#Headers],[Spalte3]])</f>
        <v>21</v>
      </c>
      <c r="D59" s="109">
        <f>(Prüfkriterien_3[[#This Row],[Spalte2]]+30)/10</f>
        <v>5.0999999999999996</v>
      </c>
      <c r="E59" s="121" t="s">
        <v>117</v>
      </c>
      <c r="F59" s="131" t="s">
        <v>204</v>
      </c>
      <c r="G59" s="34" t="s">
        <v>81</v>
      </c>
      <c r="H59" s="52"/>
      <c r="I59" s="52"/>
      <c r="J59" s="52"/>
      <c r="K59" s="52"/>
      <c r="L59" s="52"/>
      <c r="M59" s="27"/>
    </row>
    <row r="60" spans="2:13" s="39" customFormat="1" ht="71.400000000000006" customHeight="1" x14ac:dyDescent="0.25">
      <c r="B60" s="122" t="str">
        <f>CONCATENATE("3.",Prüfkriterien_3[[#This Row],[Spalte2]])</f>
        <v>3.22</v>
      </c>
      <c r="C60" s="109">
        <f>ROW()-ROW(Prüfkriterien_3[[#Headers],[Spalte3]])</f>
        <v>22</v>
      </c>
      <c r="D60" s="109">
        <f>(Prüfkriterien_3[[#This Row],[Spalte2]]+30)/10</f>
        <v>5.2</v>
      </c>
      <c r="E60" s="121" t="s">
        <v>117</v>
      </c>
      <c r="F60" s="131" t="s">
        <v>205</v>
      </c>
      <c r="G60" s="34"/>
      <c r="H60" s="52"/>
      <c r="I60" s="52"/>
      <c r="J60" s="52"/>
      <c r="K60" s="52"/>
      <c r="L60" s="52"/>
      <c r="M60" s="27"/>
    </row>
    <row r="61" spans="2:13" s="39" customFormat="1" ht="118.8" x14ac:dyDescent="0.25">
      <c r="B61" s="122" t="str">
        <f>CONCATENATE("3.",Prüfkriterien_3[[#This Row],[Spalte2]])</f>
        <v>3.23</v>
      </c>
      <c r="C61" s="109">
        <f>ROW()-ROW(Prüfkriterien_3[[#Headers],[Spalte3]])</f>
        <v>23</v>
      </c>
      <c r="D61" s="109">
        <f>(Prüfkriterien_3[[#This Row],[Spalte2]]+30)/10</f>
        <v>5.3</v>
      </c>
      <c r="E61" s="121" t="s">
        <v>117</v>
      </c>
      <c r="F61" s="34" t="s">
        <v>206</v>
      </c>
      <c r="G61" s="131" t="s">
        <v>144</v>
      </c>
      <c r="H61" s="52"/>
      <c r="I61" s="52"/>
      <c r="J61" s="52"/>
      <c r="K61" s="52"/>
      <c r="L61" s="52"/>
      <c r="M61" s="27"/>
    </row>
    <row r="62" spans="2:13" s="39" customFormat="1" ht="37.950000000000003" customHeight="1" x14ac:dyDescent="0.25">
      <c r="B62" s="122" t="str">
        <f>CONCATENATE("3.",Prüfkriterien_3[[#This Row],[Spalte2]])</f>
        <v>3.24</v>
      </c>
      <c r="C62" s="109">
        <f>ROW()-ROW(Prüfkriterien_3[[#Headers],[Spalte3]])</f>
        <v>24</v>
      </c>
      <c r="D62" s="109">
        <f>(Prüfkriterien_3[[#This Row],[Spalte2]]+30)/10</f>
        <v>5.4</v>
      </c>
      <c r="E62" s="121" t="s">
        <v>90</v>
      </c>
      <c r="F62" s="118" t="s">
        <v>207</v>
      </c>
      <c r="G62" s="116"/>
      <c r="H62" s="52"/>
      <c r="I62" s="52"/>
      <c r="J62" s="52"/>
      <c r="K62" s="52"/>
      <c r="L62" s="52"/>
      <c r="M62" s="54"/>
    </row>
    <row r="63" spans="2:13" s="39" customFormat="1" ht="92.4" customHeight="1" x14ac:dyDescent="0.25">
      <c r="B63" s="122" t="str">
        <f>CONCATENATE("3.",Prüfkriterien_3[[#This Row],[Spalte2]])</f>
        <v>3.25</v>
      </c>
      <c r="C63" s="109">
        <f>ROW()-ROW(Prüfkriterien_3[[#Headers],[Spalte3]])</f>
        <v>25</v>
      </c>
      <c r="D63" s="109">
        <f>(Prüfkriterien_3[[#This Row],[Spalte2]]+30)/10</f>
        <v>5.5</v>
      </c>
      <c r="E63" s="121" t="s">
        <v>90</v>
      </c>
      <c r="F63" s="34" t="s">
        <v>208</v>
      </c>
      <c r="G63" s="119" t="s">
        <v>361</v>
      </c>
      <c r="H63" s="52"/>
      <c r="I63" s="52"/>
      <c r="J63" s="52"/>
      <c r="K63" s="52"/>
      <c r="L63" s="52"/>
      <c r="M63" s="27"/>
    </row>
    <row r="64" spans="2:13" s="39" customFormat="1" ht="30.6" customHeight="1" x14ac:dyDescent="0.25">
      <c r="B64" s="122" t="str">
        <f>CONCATENATE("3.",Prüfkriterien_3[[#This Row],[Spalte2]])</f>
        <v>3.26</v>
      </c>
      <c r="C64" s="109">
        <f>ROW()-ROW(Prüfkriterien_3[[#Headers],[Spalte3]])</f>
        <v>26</v>
      </c>
      <c r="D64" s="109">
        <f>(Prüfkriterien_3[[#This Row],[Spalte2]]+30)/10</f>
        <v>5.6</v>
      </c>
      <c r="E64" s="121" t="s">
        <v>90</v>
      </c>
      <c r="F64" s="34" t="s">
        <v>209</v>
      </c>
      <c r="G64" s="116"/>
      <c r="H64" s="52"/>
      <c r="I64" s="52"/>
      <c r="J64" s="52"/>
      <c r="K64" s="52"/>
      <c r="L64" s="52"/>
      <c r="M64" s="71"/>
    </row>
    <row r="65" spans="2:13" s="39" customFormat="1" ht="30.6" customHeight="1" x14ac:dyDescent="0.25">
      <c r="B65" s="122" t="str">
        <f>CONCATENATE("3.",Prüfkriterien_3[[#This Row],[Spalte2]])</f>
        <v>3.27</v>
      </c>
      <c r="C65" s="109">
        <f>ROW()-ROW(Prüfkriterien_3[[#Headers],[Spalte3]])</f>
        <v>27</v>
      </c>
      <c r="D65" s="109">
        <f>(Prüfkriterien_3[[#This Row],[Spalte2]]+30)/10</f>
        <v>5.7</v>
      </c>
      <c r="E65" s="121" t="s">
        <v>90</v>
      </c>
      <c r="F65" s="158" t="s">
        <v>295</v>
      </c>
      <c r="G65" s="159" t="s">
        <v>296</v>
      </c>
      <c r="H65" s="52"/>
      <c r="I65" s="52"/>
      <c r="J65" s="52"/>
      <c r="K65" s="52"/>
      <c r="L65" s="52"/>
      <c r="M65" s="71"/>
    </row>
    <row r="66" spans="2:13" s="39" customFormat="1" ht="56.25" customHeight="1" x14ac:dyDescent="0.25">
      <c r="B66" s="122" t="str">
        <f>CONCATENATE("3.",Prüfkriterien_3[[#This Row],[Spalte2]])</f>
        <v>3.28</v>
      </c>
      <c r="C66" s="109">
        <f>ROW()-ROW(Prüfkriterien_3[[#Headers],[Spalte3]])</f>
        <v>28</v>
      </c>
      <c r="D66" s="109">
        <f>(Prüfkriterien_3[[#This Row],[Spalte2]]+30)/10</f>
        <v>5.8</v>
      </c>
      <c r="E66" s="121" t="s">
        <v>90</v>
      </c>
      <c r="F66" s="34" t="s">
        <v>210</v>
      </c>
      <c r="G66" s="34" t="s">
        <v>321</v>
      </c>
      <c r="H66" s="52"/>
      <c r="I66" s="52"/>
      <c r="J66" s="52"/>
      <c r="K66" s="52"/>
      <c r="L66" s="52"/>
      <c r="M66" s="27"/>
    </row>
    <row r="67" spans="2:13" s="39" customFormat="1" ht="32.4" customHeight="1" x14ac:dyDescent="0.25">
      <c r="B67" s="122" t="str">
        <f>CONCATENATE("3.",Prüfkriterien_3[[#This Row],[Spalte2]])</f>
        <v>3.29</v>
      </c>
      <c r="C67" s="109">
        <f>ROW()-ROW(Prüfkriterien_3[[#Headers],[Spalte3]])</f>
        <v>29</v>
      </c>
      <c r="D67" s="109">
        <f>(Prüfkriterien_3[[#This Row],[Spalte2]]+30)/10</f>
        <v>5.9</v>
      </c>
      <c r="E67" s="121" t="s">
        <v>91</v>
      </c>
      <c r="F67" s="119" t="s">
        <v>211</v>
      </c>
      <c r="G67" s="34" t="s">
        <v>362</v>
      </c>
      <c r="H67" s="52"/>
      <c r="I67" s="26" t="s">
        <v>36</v>
      </c>
      <c r="J67" s="26" t="s">
        <v>36</v>
      </c>
      <c r="K67" s="52"/>
      <c r="L67" s="52" t="s">
        <v>36</v>
      </c>
      <c r="M67" s="54"/>
    </row>
    <row r="68" spans="2:13" s="39" customFormat="1" ht="39.6" x14ac:dyDescent="0.25">
      <c r="B68" s="122" t="str">
        <f>CONCATENATE("3.",Prüfkriterien_3[[#This Row],[Spalte2]])</f>
        <v>3.30</v>
      </c>
      <c r="C68" s="109">
        <f>ROW()-ROW(Prüfkriterien_3[[#Headers],[Spalte3]])</f>
        <v>30</v>
      </c>
      <c r="D68" s="109">
        <f>(Prüfkriterien_3[[#This Row],[Spalte2]]+30)/10</f>
        <v>6</v>
      </c>
      <c r="E68" s="121" t="s">
        <v>91</v>
      </c>
      <c r="F68" s="34" t="s">
        <v>212</v>
      </c>
      <c r="G68" s="34"/>
      <c r="H68" s="52"/>
      <c r="I68" s="52"/>
      <c r="J68" s="52"/>
      <c r="K68" s="52"/>
      <c r="L68" s="52"/>
      <c r="M68" s="54"/>
    </row>
    <row r="69" spans="2:13" s="39" customFormat="1" ht="32.4" customHeight="1" x14ac:dyDescent="0.25">
      <c r="B69" s="122" t="str">
        <f>CONCATENATE("3.",Prüfkriterien_3[[#This Row],[Spalte2]])</f>
        <v>3.31</v>
      </c>
      <c r="C69" s="109">
        <f>ROW()-ROW(Prüfkriterien_3[[#Headers],[Spalte3]])</f>
        <v>31</v>
      </c>
      <c r="D69" s="109">
        <f>(Prüfkriterien_3[[#This Row],[Spalte2]]+30)/10</f>
        <v>6.1</v>
      </c>
      <c r="E69" s="121" t="s">
        <v>91</v>
      </c>
      <c r="F69" s="34" t="s">
        <v>213</v>
      </c>
      <c r="G69" s="34" t="s">
        <v>133</v>
      </c>
      <c r="H69" s="52"/>
      <c r="I69" s="52" t="s">
        <v>36</v>
      </c>
      <c r="J69" s="52" t="s">
        <v>36</v>
      </c>
      <c r="K69" s="52"/>
      <c r="L69" s="52" t="s">
        <v>36</v>
      </c>
      <c r="M69" s="54"/>
    </row>
    <row r="70" spans="2:13" s="39" customFormat="1" ht="34.950000000000003" customHeight="1" x14ac:dyDescent="0.25">
      <c r="B70" s="122" t="str">
        <f>CONCATENATE("3.",Prüfkriterien_3[[#This Row],[Spalte2]])</f>
        <v>3.32</v>
      </c>
      <c r="C70" s="109">
        <f>ROW()-ROW(Prüfkriterien_3[[#Headers],[Spalte3]])</f>
        <v>32</v>
      </c>
      <c r="D70" s="109">
        <f>(Prüfkriterien_3[[#This Row],[Spalte2]]+30)/10</f>
        <v>6.2</v>
      </c>
      <c r="E70" s="121" t="s">
        <v>91</v>
      </c>
      <c r="F70" s="34" t="s">
        <v>214</v>
      </c>
      <c r="G70" s="34"/>
      <c r="H70" s="52"/>
      <c r="I70" s="52"/>
      <c r="J70" s="52"/>
      <c r="K70" s="52"/>
      <c r="L70" s="52"/>
      <c r="M70" s="54"/>
    </row>
    <row r="71" spans="2:13" s="39" customFormat="1" ht="40.799999999999997" x14ac:dyDescent="0.3">
      <c r="B71" s="122" t="str">
        <f>CONCATENATE("3.",Prüfkriterien_3[[#This Row],[Spalte2]])</f>
        <v>3.33</v>
      </c>
      <c r="C71" s="109">
        <f>ROW()-ROW(Prüfkriterien_3[[#Headers],[Spalte3]])</f>
        <v>33</v>
      </c>
      <c r="D71" s="109">
        <f>(Prüfkriterien_3[[#This Row],[Spalte2]]+30)/10</f>
        <v>6.3</v>
      </c>
      <c r="E71" s="121" t="s">
        <v>91</v>
      </c>
      <c r="F71" s="132" t="s">
        <v>290</v>
      </c>
      <c r="G71" s="139" t="s">
        <v>291</v>
      </c>
      <c r="H71" s="52"/>
      <c r="I71" s="52" t="s">
        <v>36</v>
      </c>
      <c r="J71" s="52" t="s">
        <v>36</v>
      </c>
      <c r="K71" s="52"/>
      <c r="L71" s="52" t="s">
        <v>36</v>
      </c>
      <c r="M71" s="54"/>
    </row>
    <row r="72" spans="2:13" s="39" customFormat="1" ht="39.6" x14ac:dyDescent="0.25">
      <c r="B72" s="122" t="str">
        <f>CONCATENATE("3.",Prüfkriterien_3[[#This Row],[Spalte2]])</f>
        <v>3.34</v>
      </c>
      <c r="C72" s="109">
        <f>ROW()-ROW(Prüfkriterien_3[[#Headers],[Spalte3]])</f>
        <v>34</v>
      </c>
      <c r="D72" s="109">
        <f>(Prüfkriterien_3[[#This Row],[Spalte2]]+30)/10</f>
        <v>6.4</v>
      </c>
      <c r="E72" s="121" t="s">
        <v>92</v>
      </c>
      <c r="F72" s="34" t="s">
        <v>215</v>
      </c>
      <c r="G72" s="34" t="s">
        <v>82</v>
      </c>
      <c r="H72" s="52"/>
      <c r="I72" s="52"/>
      <c r="J72" s="52"/>
      <c r="K72" s="52"/>
      <c r="L72" s="52"/>
      <c r="M72" s="54"/>
    </row>
    <row r="73" spans="2:13" s="39" customFormat="1" ht="31.2" customHeight="1" x14ac:dyDescent="0.25">
      <c r="B73" s="122" t="str">
        <f>CONCATENATE("3.",Prüfkriterien_3[[#This Row],[Spalte2]])</f>
        <v>3.35</v>
      </c>
      <c r="C73" s="109">
        <f>ROW()-ROW(Prüfkriterien_3[[#Headers],[Spalte3]])</f>
        <v>35</v>
      </c>
      <c r="D73" s="109">
        <f>(Prüfkriterien_3[[#This Row],[Spalte2]]+30)/10</f>
        <v>6.5</v>
      </c>
      <c r="E73" s="121" t="s">
        <v>92</v>
      </c>
      <c r="F73" s="34" t="s">
        <v>216</v>
      </c>
      <c r="G73" s="138"/>
      <c r="H73" s="52"/>
      <c r="I73" s="52"/>
      <c r="J73" s="52"/>
      <c r="K73" s="52"/>
      <c r="L73" s="52"/>
      <c r="M73" s="54"/>
    </row>
    <row r="74" spans="2:13" s="39" customFormat="1" ht="59.25" customHeight="1" x14ac:dyDescent="0.25">
      <c r="B74" s="122" t="str">
        <f>CONCATENATE("3.",Prüfkriterien_3[[#This Row],[Spalte2]])</f>
        <v>3.36</v>
      </c>
      <c r="C74" s="109">
        <f>ROW()-ROW(Prüfkriterien_3[[#Headers],[Spalte3]])</f>
        <v>36</v>
      </c>
      <c r="D74" s="109">
        <f>(Prüfkriterien_3[[#This Row],[Spalte2]]+30)/10</f>
        <v>6.6</v>
      </c>
      <c r="E74" s="121" t="s">
        <v>92</v>
      </c>
      <c r="F74" s="34" t="s">
        <v>217</v>
      </c>
      <c r="G74" s="34" t="s">
        <v>387</v>
      </c>
      <c r="H74" s="52"/>
      <c r="I74" s="52"/>
      <c r="J74" s="52"/>
      <c r="K74" s="52"/>
      <c r="L74" s="52"/>
      <c r="M74" s="27"/>
    </row>
    <row r="75" spans="2:13" s="39" customFormat="1" ht="210.6" customHeight="1" x14ac:dyDescent="0.25">
      <c r="B75" s="122" t="str">
        <f>CONCATENATE("3.",Prüfkriterien_3[[#This Row],[Spalte2]])</f>
        <v>3.37</v>
      </c>
      <c r="C75" s="109">
        <f>ROW()-ROW(Prüfkriterien_3[[#Headers],[Spalte3]])</f>
        <v>37</v>
      </c>
      <c r="D75" s="109">
        <f>(Prüfkriterien_3[[#This Row],[Spalte2]]+30)/10</f>
        <v>6.7</v>
      </c>
      <c r="E75" s="121" t="s">
        <v>92</v>
      </c>
      <c r="F75" s="118" t="s">
        <v>363</v>
      </c>
      <c r="G75" s="118" t="s">
        <v>364</v>
      </c>
      <c r="H75" s="52"/>
      <c r="I75" s="52"/>
      <c r="J75" s="52"/>
      <c r="K75" s="52"/>
      <c r="L75" s="52"/>
      <c r="M75" s="27"/>
    </row>
    <row r="76" spans="2:13" s="39" customFormat="1" ht="34.950000000000003" customHeight="1" x14ac:dyDescent="0.25">
      <c r="B76" s="122" t="str">
        <f>CONCATENATE("3.",Prüfkriterien_3[[#This Row],[Spalte2]])</f>
        <v>3.38</v>
      </c>
      <c r="C76" s="109">
        <f>ROW()-ROW(Prüfkriterien_3[[#Headers],[Spalte3]])</f>
        <v>38</v>
      </c>
      <c r="D76" s="109">
        <f>(Prüfkriterien_3[[#This Row],[Spalte2]]+30)/10</f>
        <v>6.8</v>
      </c>
      <c r="E76" s="121" t="s">
        <v>92</v>
      </c>
      <c r="F76" s="34" t="s">
        <v>218</v>
      </c>
      <c r="G76" s="34"/>
      <c r="H76" s="52"/>
      <c r="I76" s="52"/>
      <c r="J76" s="52"/>
      <c r="K76" s="52"/>
      <c r="L76" s="52"/>
      <c r="M76" s="27"/>
    </row>
    <row r="77" spans="2:13" s="39" customFormat="1" ht="87" customHeight="1" x14ac:dyDescent="0.25">
      <c r="B77" s="122" t="str">
        <f>CONCATENATE("3.",Prüfkriterien_3[[#This Row],[Spalte2]])</f>
        <v>3.39</v>
      </c>
      <c r="C77" s="109">
        <f>ROW()-ROW(Prüfkriterien_3[[#Headers],[Spalte3]])</f>
        <v>39</v>
      </c>
      <c r="D77" s="109">
        <f>(Prüfkriterien_3[[#This Row],[Spalte2]]+30)/10</f>
        <v>6.9</v>
      </c>
      <c r="E77" s="121" t="s">
        <v>92</v>
      </c>
      <c r="F77" s="118" t="s">
        <v>365</v>
      </c>
      <c r="G77" s="116"/>
      <c r="H77" s="52"/>
      <c r="I77" s="52"/>
      <c r="J77" s="52"/>
      <c r="K77" s="52"/>
      <c r="L77" s="52"/>
      <c r="M77" s="27"/>
    </row>
    <row r="78" spans="2:13" s="39" customFormat="1" ht="109.2" customHeight="1" x14ac:dyDescent="0.25">
      <c r="B78" s="122" t="str">
        <f>CONCATENATE("3.",Prüfkriterien_3[[#This Row],[Spalte2]])</f>
        <v>3.40</v>
      </c>
      <c r="C78" s="109">
        <f>ROW()-ROW(Prüfkriterien_3[[#Headers],[Spalte3]])</f>
        <v>40</v>
      </c>
      <c r="D78" s="109">
        <f>(Prüfkriterien_3[[#This Row],[Spalte2]]+30)/10</f>
        <v>7</v>
      </c>
      <c r="E78" s="121" t="s">
        <v>92</v>
      </c>
      <c r="F78" s="34" t="s">
        <v>219</v>
      </c>
      <c r="G78" s="131" t="s">
        <v>366</v>
      </c>
      <c r="H78" s="52"/>
      <c r="I78" s="52"/>
      <c r="J78" s="52"/>
      <c r="K78" s="52"/>
      <c r="L78" s="52"/>
      <c r="M78" s="27"/>
    </row>
    <row r="79" spans="2:13" s="39" customFormat="1" ht="38.25" customHeight="1" x14ac:dyDescent="0.25">
      <c r="B79" s="122" t="str">
        <f>CONCATENATE("3.",Prüfkriterien_3[[#This Row],[Spalte2]])</f>
        <v>3.41</v>
      </c>
      <c r="C79" s="109">
        <f>ROW()-ROW(Prüfkriterien_3[[#Headers],[Spalte3]])</f>
        <v>41</v>
      </c>
      <c r="D79" s="109">
        <f>(Prüfkriterien_3[[#This Row],[Spalte2]]+30)/10</f>
        <v>7.1</v>
      </c>
      <c r="E79" s="121" t="s">
        <v>92</v>
      </c>
      <c r="F79" s="34" t="s">
        <v>220</v>
      </c>
      <c r="G79" s="34"/>
      <c r="H79" s="52"/>
      <c r="I79" s="52"/>
      <c r="J79" s="52"/>
      <c r="K79" s="52"/>
      <c r="L79" s="52"/>
      <c r="M79" s="54"/>
    </row>
    <row r="80" spans="2:13" s="39" customFormat="1" ht="34.200000000000003" customHeight="1" x14ac:dyDescent="0.25">
      <c r="B80" s="122" t="str">
        <f>CONCATENATE("3.",Prüfkriterien_3[[#This Row],[Spalte2]])</f>
        <v>3.42</v>
      </c>
      <c r="C80" s="109">
        <f>ROW()-ROW(Prüfkriterien_3[[#Headers],[Spalte3]])</f>
        <v>42</v>
      </c>
      <c r="D80" s="109">
        <f>(Prüfkriterien_3[[#This Row],[Spalte2]]+30)/10</f>
        <v>7.2</v>
      </c>
      <c r="E80" s="121" t="s">
        <v>92</v>
      </c>
      <c r="F80" s="118" t="s">
        <v>221</v>
      </c>
      <c r="G80" s="118" t="s">
        <v>83</v>
      </c>
      <c r="H80" s="52"/>
      <c r="I80" s="52"/>
      <c r="J80" s="52"/>
      <c r="K80" s="52"/>
      <c r="L80" s="52"/>
      <c r="M80" s="27"/>
    </row>
    <row r="81" spans="2:13" s="39" customFormat="1" ht="34.200000000000003" customHeight="1" x14ac:dyDescent="0.25">
      <c r="B81" s="122" t="str">
        <f>CONCATENATE("3.",Prüfkriterien_3[[#This Row],[Spalte2]])</f>
        <v>3.43</v>
      </c>
      <c r="C81" s="109">
        <f>ROW()-ROW(Prüfkriterien_3[[#Headers],[Spalte3]])</f>
        <v>43</v>
      </c>
      <c r="D81" s="109">
        <f>(Prüfkriterien_3[[#This Row],[Spalte2]]+30)/10</f>
        <v>7.3</v>
      </c>
      <c r="E81" s="121" t="s">
        <v>93</v>
      </c>
      <c r="F81" s="34" t="s">
        <v>222</v>
      </c>
      <c r="G81" s="118" t="s">
        <v>409</v>
      </c>
      <c r="H81" s="52"/>
      <c r="I81" s="52"/>
      <c r="J81" s="52"/>
      <c r="K81" s="52"/>
      <c r="L81" s="52"/>
      <c r="M81" s="71"/>
    </row>
    <row r="82" spans="2:13" s="39" customFormat="1" ht="36" customHeight="1" x14ac:dyDescent="0.25">
      <c r="B82" s="122" t="str">
        <f>CONCATENATE("3.",Prüfkriterien_3[[#This Row],[Spalte2]])</f>
        <v>3.44</v>
      </c>
      <c r="C82" s="109">
        <f>ROW()-ROW(Prüfkriterien_3[[#Headers],[Spalte3]])</f>
        <v>44</v>
      </c>
      <c r="D82" s="109">
        <f>(Prüfkriterien_3[[#This Row],[Spalte2]]+30)/10</f>
        <v>7.4</v>
      </c>
      <c r="E82" s="121" t="s">
        <v>93</v>
      </c>
      <c r="F82" s="118" t="s">
        <v>223</v>
      </c>
      <c r="G82" s="119" t="s">
        <v>145</v>
      </c>
      <c r="H82" s="52"/>
      <c r="I82" s="26" t="s">
        <v>36</v>
      </c>
      <c r="J82" s="26" t="s">
        <v>36</v>
      </c>
      <c r="K82" s="52"/>
      <c r="L82" s="52" t="s">
        <v>36</v>
      </c>
      <c r="M82" s="71"/>
    </row>
    <row r="83" spans="2:13" s="39" customFormat="1" ht="86.25" customHeight="1" x14ac:dyDescent="0.25">
      <c r="B83" s="122" t="str">
        <f>CONCATENATE("3.",Prüfkriterien_3[[#This Row],[Spalte2]])</f>
        <v>3.45</v>
      </c>
      <c r="C83" s="109">
        <f>ROW()-ROW(Prüfkriterien_3[[#Headers],[Spalte3]])</f>
        <v>45</v>
      </c>
      <c r="D83" s="109">
        <f>(Prüfkriterien_3[[#This Row],[Spalte2]]+30)/10</f>
        <v>7.5</v>
      </c>
      <c r="E83" s="121" t="s">
        <v>93</v>
      </c>
      <c r="F83" s="118" t="s">
        <v>224</v>
      </c>
      <c r="G83" s="34" t="s">
        <v>84</v>
      </c>
      <c r="H83" s="52"/>
      <c r="I83" s="52"/>
      <c r="J83" s="52"/>
      <c r="K83" s="52"/>
      <c r="L83" s="52"/>
      <c r="M83" s="27"/>
    </row>
    <row r="84" spans="2:13" s="39" customFormat="1" ht="66" x14ac:dyDescent="0.25">
      <c r="B84" s="122" t="str">
        <f>CONCATENATE("3.",Prüfkriterien_3[[#This Row],[Spalte2]])</f>
        <v>3.46</v>
      </c>
      <c r="C84" s="109">
        <f>ROW()-ROW(Prüfkriterien_3[[#Headers],[Spalte3]])</f>
        <v>46</v>
      </c>
      <c r="D84" s="109">
        <f>(Prüfkriterien_3[[#This Row],[Spalte2]]+30)/10</f>
        <v>7.6</v>
      </c>
      <c r="E84" s="121" t="s">
        <v>93</v>
      </c>
      <c r="F84" s="34" t="s">
        <v>225</v>
      </c>
      <c r="G84" s="139" t="s">
        <v>146</v>
      </c>
      <c r="H84" s="52"/>
      <c r="I84" s="52"/>
      <c r="J84" s="52"/>
      <c r="K84" s="52"/>
      <c r="L84" s="52"/>
      <c r="M84" s="71"/>
    </row>
    <row r="85" spans="2:13" s="39" customFormat="1" ht="33" customHeight="1" x14ac:dyDescent="0.25">
      <c r="B85" s="122" t="str">
        <f>CONCATENATE("3.",Prüfkriterien_3[[#This Row],[Spalte2]])</f>
        <v>3.47</v>
      </c>
      <c r="C85" s="109">
        <f>ROW()-ROW(Prüfkriterien_3[[#Headers],[Spalte3]])</f>
        <v>47</v>
      </c>
      <c r="D85" s="109">
        <f>(Prüfkriterien_3[[#This Row],[Spalte2]]+30)/10</f>
        <v>7.7</v>
      </c>
      <c r="E85" s="121" t="s">
        <v>94</v>
      </c>
      <c r="F85" s="34" t="s">
        <v>226</v>
      </c>
      <c r="G85" s="34" t="s">
        <v>367</v>
      </c>
      <c r="H85" s="52"/>
      <c r="I85" s="52" t="s">
        <v>36</v>
      </c>
      <c r="J85" s="52" t="s">
        <v>36</v>
      </c>
      <c r="K85" s="52"/>
      <c r="L85" s="52" t="s">
        <v>36</v>
      </c>
      <c r="M85" s="54"/>
    </row>
    <row r="86" spans="2:13" s="39" customFormat="1" ht="33" customHeight="1" x14ac:dyDescent="0.25">
      <c r="B86" s="122" t="str">
        <f>CONCATENATE("3.",Prüfkriterien_3[[#This Row],[Spalte2]])</f>
        <v>3.48</v>
      </c>
      <c r="C86" s="109">
        <f>ROW()-ROW(Prüfkriterien_3[[#Headers],[Spalte3]])</f>
        <v>48</v>
      </c>
      <c r="D86" s="109">
        <f>(Prüfkriterien_3[[#This Row],[Spalte2]]+30)/10</f>
        <v>7.8</v>
      </c>
      <c r="E86" s="121" t="s">
        <v>94</v>
      </c>
      <c r="F86" s="140" t="s">
        <v>227</v>
      </c>
      <c r="G86" s="140"/>
      <c r="H86" s="52"/>
      <c r="I86" s="52"/>
      <c r="J86" s="52"/>
      <c r="K86" s="52"/>
      <c r="L86" s="52"/>
      <c r="M86" s="54"/>
    </row>
    <row r="87" spans="2:13" s="39" customFormat="1" ht="45" customHeight="1" x14ac:dyDescent="0.25">
      <c r="B87" s="122" t="str">
        <f>CONCATENATE("3.",Prüfkriterien_3[[#This Row],[Spalte2]])</f>
        <v>3.49</v>
      </c>
      <c r="C87" s="109">
        <f>ROW()-ROW(Prüfkriterien_3[[#Headers],[Spalte3]])</f>
        <v>49</v>
      </c>
      <c r="D87" s="109">
        <f>(Prüfkriterien_3[[#This Row],[Spalte2]]+30)/10</f>
        <v>7.9</v>
      </c>
      <c r="E87" s="121" t="s">
        <v>94</v>
      </c>
      <c r="F87" s="34" t="s">
        <v>228</v>
      </c>
      <c r="G87" s="34"/>
      <c r="H87" s="52"/>
      <c r="I87" s="52"/>
      <c r="J87" s="52"/>
      <c r="K87" s="52"/>
      <c r="L87" s="52"/>
      <c r="M87" s="54"/>
    </row>
    <row r="88" spans="2:13" s="39" customFormat="1" ht="50.25" customHeight="1" x14ac:dyDescent="0.25">
      <c r="B88" s="122" t="str">
        <f>CONCATENATE("3.",Prüfkriterien_3[[#This Row],[Spalte2]])</f>
        <v>3.50</v>
      </c>
      <c r="C88" s="109">
        <f>ROW()-ROW(Prüfkriterien_3[[#Headers],[Spalte3]])</f>
        <v>50</v>
      </c>
      <c r="D88" s="109">
        <f>(Prüfkriterien_3[[#This Row],[Spalte2]]+30)/10</f>
        <v>8</v>
      </c>
      <c r="E88" s="121" t="s">
        <v>94</v>
      </c>
      <c r="F88" s="34" t="s">
        <v>368</v>
      </c>
      <c r="G88" s="34" t="s">
        <v>85</v>
      </c>
      <c r="H88" s="52"/>
      <c r="I88" s="52" t="s">
        <v>36</v>
      </c>
      <c r="J88" s="52" t="s">
        <v>36</v>
      </c>
      <c r="K88" s="52"/>
      <c r="L88" s="52"/>
      <c r="M88" s="71"/>
    </row>
    <row r="89" spans="2:13" s="39" customFormat="1" ht="39" customHeight="1" x14ac:dyDescent="0.25">
      <c r="B89" s="122" t="str">
        <f>CONCATENATE("3.",Prüfkriterien_3[[#This Row],[Spalte2]])</f>
        <v>3.51</v>
      </c>
      <c r="C89" s="109">
        <f>ROW()-ROW(Prüfkriterien_3[[#Headers],[Spalte3]])</f>
        <v>51</v>
      </c>
      <c r="D89" s="109">
        <f>(Prüfkriterien_3[[#This Row],[Spalte2]]+30)/10</f>
        <v>8.1</v>
      </c>
      <c r="E89" s="121" t="s">
        <v>94</v>
      </c>
      <c r="F89" s="118" t="s">
        <v>229</v>
      </c>
      <c r="G89" s="34"/>
      <c r="H89" s="52"/>
      <c r="I89" s="52"/>
      <c r="J89" s="52"/>
      <c r="K89" s="52"/>
      <c r="L89" s="52"/>
      <c r="M89" s="54"/>
    </row>
    <row r="90" spans="2:13" s="39" customFormat="1" ht="43.5" customHeight="1" x14ac:dyDescent="0.25">
      <c r="B90" s="122" t="str">
        <f>CONCATENATE("3.",Prüfkriterien_3[[#This Row],[Spalte2]])</f>
        <v>3.52</v>
      </c>
      <c r="C90" s="109">
        <f>ROW()-ROW(Prüfkriterien_3[[#Headers],[Spalte3]])</f>
        <v>52</v>
      </c>
      <c r="D90" s="109">
        <f>(Prüfkriterien_3[[#This Row],[Spalte2]]+30)/10</f>
        <v>8.1999999999999993</v>
      </c>
      <c r="E90" s="121" t="s">
        <v>94</v>
      </c>
      <c r="F90" s="34" t="s">
        <v>230</v>
      </c>
      <c r="G90" s="34" t="s">
        <v>86</v>
      </c>
      <c r="H90" s="52"/>
      <c r="I90" s="52" t="s">
        <v>36</v>
      </c>
      <c r="J90" s="52" t="s">
        <v>36</v>
      </c>
      <c r="K90" s="52"/>
      <c r="L90" s="52"/>
      <c r="M90" s="54"/>
    </row>
    <row r="91" spans="2:13" s="39" customFormat="1" ht="48.6" customHeight="1" x14ac:dyDescent="0.25">
      <c r="B91" s="128" t="str">
        <f>CONCATENATE("3.",Prüfkriterien_3[[#This Row],[Spalte2]])</f>
        <v>3.53</v>
      </c>
      <c r="C91" s="129">
        <f>ROW()-ROW(Prüfkriterien_3[[#Headers],[Spalte3]])</f>
        <v>53</v>
      </c>
      <c r="D91" s="129">
        <f>(Prüfkriterien_3[[#This Row],[Spalte2]]+30)/10</f>
        <v>8.3000000000000007</v>
      </c>
      <c r="E91" s="130" t="s">
        <v>94</v>
      </c>
      <c r="F91" s="119" t="s">
        <v>231</v>
      </c>
      <c r="G91" s="118"/>
      <c r="H91" s="26"/>
      <c r="I91" s="26"/>
      <c r="J91" s="26"/>
      <c r="K91" s="26"/>
      <c r="L91" s="26"/>
      <c r="M91" s="27"/>
    </row>
    <row r="92" spans="2:13" s="39" customFormat="1" ht="52.8" x14ac:dyDescent="0.25">
      <c r="B92" s="122" t="str">
        <f>CONCATENATE("3.",Prüfkriterien_3[[#This Row],[Spalte2]])</f>
        <v>3.54</v>
      </c>
      <c r="C92" s="109">
        <f>ROW()-ROW(Prüfkriterien_3[[#Headers],[Spalte3]])</f>
        <v>54</v>
      </c>
      <c r="D92" s="109">
        <f>(Prüfkriterien_3[[#This Row],[Spalte2]]+30)/10</f>
        <v>8.4</v>
      </c>
      <c r="E92" s="121" t="s">
        <v>94</v>
      </c>
      <c r="F92" s="34" t="s">
        <v>232</v>
      </c>
      <c r="G92" s="131" t="s">
        <v>322</v>
      </c>
      <c r="H92" s="52"/>
      <c r="I92" s="52"/>
      <c r="J92" s="52"/>
      <c r="K92" s="52"/>
      <c r="L92" s="52"/>
      <c r="M92" s="71"/>
    </row>
    <row r="93" spans="2:13" s="39" customFormat="1" ht="39.6" x14ac:dyDescent="0.25">
      <c r="B93" s="122" t="str">
        <f>CONCATENATE("3.",Prüfkriterien_3[[#This Row],[Spalte2]])</f>
        <v>3.55</v>
      </c>
      <c r="C93" s="109">
        <f>ROW()-ROW(Prüfkriterien_3[[#Headers],[Spalte3]])</f>
        <v>55</v>
      </c>
      <c r="D93" s="109">
        <f>(Prüfkriterien_3[[#This Row],[Spalte2]]+30)/10</f>
        <v>8.5</v>
      </c>
      <c r="E93" s="121" t="s">
        <v>94</v>
      </c>
      <c r="F93" s="34" t="s">
        <v>233</v>
      </c>
      <c r="G93" s="118" t="s">
        <v>147</v>
      </c>
      <c r="H93" s="52"/>
      <c r="I93" s="52" t="s">
        <v>36</v>
      </c>
      <c r="J93" s="52" t="s">
        <v>36</v>
      </c>
      <c r="K93" s="52"/>
      <c r="L93" s="52" t="s">
        <v>36</v>
      </c>
      <c r="M93" s="71"/>
    </row>
    <row r="94" spans="2:13" s="39" customFormat="1" ht="84" customHeight="1" x14ac:dyDescent="0.25">
      <c r="B94" s="122" t="str">
        <f>CONCATENATE("3.",Prüfkriterien_3[[#This Row],[Spalte2]])</f>
        <v>3.56</v>
      </c>
      <c r="C94" s="109">
        <f>ROW()-ROW(Prüfkriterien_3[[#Headers],[Spalte3]])</f>
        <v>56</v>
      </c>
      <c r="D94" s="109">
        <f>(Prüfkriterien_3[[#This Row],[Spalte2]]+30)/10</f>
        <v>8.6</v>
      </c>
      <c r="E94" s="121" t="s">
        <v>95</v>
      </c>
      <c r="F94" s="34" t="s">
        <v>234</v>
      </c>
      <c r="G94" s="34" t="s">
        <v>156</v>
      </c>
      <c r="H94" s="52"/>
      <c r="I94" s="52"/>
      <c r="J94" s="52"/>
      <c r="K94" s="52"/>
      <c r="L94" s="52"/>
      <c r="M94" s="27"/>
    </row>
    <row r="95" spans="2:13" s="39" customFormat="1" ht="52.8" x14ac:dyDescent="0.25">
      <c r="B95" s="122" t="str">
        <f>CONCATENATE("3.",Prüfkriterien_3[[#This Row],[Spalte2]])</f>
        <v>3.57</v>
      </c>
      <c r="C95" s="109">
        <f>ROW()-ROW(Prüfkriterien_3[[#Headers],[Spalte3]])</f>
        <v>57</v>
      </c>
      <c r="D95" s="109">
        <f>(Prüfkriterien_3[[#This Row],[Spalte2]]+30)/10</f>
        <v>8.6999999999999993</v>
      </c>
      <c r="E95" s="121" t="s">
        <v>95</v>
      </c>
      <c r="F95" s="34" t="s">
        <v>235</v>
      </c>
      <c r="G95" s="34" t="s">
        <v>148</v>
      </c>
      <c r="H95" s="52"/>
      <c r="I95" s="52"/>
      <c r="J95" s="52"/>
      <c r="K95" s="52"/>
      <c r="L95" s="52"/>
      <c r="M95" s="71"/>
    </row>
    <row r="96" spans="2:13" s="39" customFormat="1" ht="47.4" customHeight="1" x14ac:dyDescent="0.25">
      <c r="B96" s="122" t="str">
        <f>CONCATENATE("3.",Prüfkriterien_3[[#This Row],[Spalte2]])</f>
        <v>3.58</v>
      </c>
      <c r="C96" s="109">
        <f>ROW()-ROW(Prüfkriterien_3[[#Headers],[Spalte3]])</f>
        <v>58</v>
      </c>
      <c r="D96" s="109">
        <f>(Prüfkriterien_3[[#This Row],[Spalte2]]+30)/10</f>
        <v>8.8000000000000007</v>
      </c>
      <c r="E96" s="121" t="s">
        <v>95</v>
      </c>
      <c r="F96" s="34" t="s">
        <v>236</v>
      </c>
      <c r="G96" s="34"/>
      <c r="H96" s="52"/>
      <c r="I96" s="52"/>
      <c r="J96" s="52"/>
      <c r="K96" s="52"/>
      <c r="L96" s="52"/>
      <c r="M96" s="54"/>
    </row>
    <row r="97" spans="2:13" s="39" customFormat="1" ht="55.95" customHeight="1" x14ac:dyDescent="0.25">
      <c r="B97" s="122" t="str">
        <f>CONCATENATE("3.",Prüfkriterien_3[[#This Row],[Spalte2]])</f>
        <v>3.59</v>
      </c>
      <c r="C97" s="109">
        <f>ROW()-ROW(Prüfkriterien_3[[#Headers],[Spalte3]])</f>
        <v>59</v>
      </c>
      <c r="D97" s="109">
        <f>(Prüfkriterien_3[[#This Row],[Spalte2]]+30)/10</f>
        <v>8.9</v>
      </c>
      <c r="E97" s="121" t="s">
        <v>95</v>
      </c>
      <c r="F97" s="34" t="s">
        <v>237</v>
      </c>
      <c r="G97" s="116"/>
      <c r="H97" s="52"/>
      <c r="I97" s="52"/>
      <c r="J97" s="52"/>
      <c r="K97" s="52"/>
      <c r="L97" s="52"/>
      <c r="M97" s="27"/>
    </row>
    <row r="98" spans="2:13" s="39" customFormat="1" ht="52.8" x14ac:dyDescent="0.25">
      <c r="B98" s="122" t="str">
        <f>CONCATENATE("3.",Prüfkriterien_3[[#This Row],[Spalte2]])</f>
        <v>3.60</v>
      </c>
      <c r="C98" s="109">
        <f>ROW()-ROW(Prüfkriterien_3[[#Headers],[Spalte3]])</f>
        <v>60</v>
      </c>
      <c r="D98" s="109">
        <f>(Prüfkriterien_3[[#This Row],[Spalte2]]+30)/10</f>
        <v>9</v>
      </c>
      <c r="E98" s="121" t="s">
        <v>96</v>
      </c>
      <c r="F98" s="131" t="s">
        <v>341</v>
      </c>
      <c r="G98" s="34" t="s">
        <v>87</v>
      </c>
      <c r="H98" s="52"/>
      <c r="I98" s="52"/>
      <c r="J98" s="52"/>
      <c r="K98" s="52"/>
      <c r="L98" s="52"/>
      <c r="M98" s="27"/>
    </row>
    <row r="99" spans="2:13" s="39" customFormat="1" ht="114.6" customHeight="1" x14ac:dyDescent="0.25">
      <c r="B99" s="122" t="str">
        <f>CONCATENATE("3.",Prüfkriterien_3[[#This Row],[Spalte2]])</f>
        <v>3.61</v>
      </c>
      <c r="C99" s="109">
        <f>ROW()-ROW(Prüfkriterien_3[[#Headers],[Spalte3]])</f>
        <v>61</v>
      </c>
      <c r="D99" s="109">
        <f>(Prüfkriterien_3[[#This Row],[Spalte2]]+30)/10</f>
        <v>9.1</v>
      </c>
      <c r="E99" s="121" t="s">
        <v>96</v>
      </c>
      <c r="F99" s="34" t="s">
        <v>238</v>
      </c>
      <c r="G99" s="118" t="s">
        <v>151</v>
      </c>
      <c r="H99" s="82"/>
      <c r="I99" s="82"/>
      <c r="J99" s="82"/>
      <c r="K99" s="82"/>
      <c r="L99" s="82"/>
      <c r="M99" s="71"/>
    </row>
    <row r="100" spans="2:13" s="39" customFormat="1" ht="88.95" customHeight="1" x14ac:dyDescent="0.25">
      <c r="B100" s="133" t="str">
        <f>CONCATENATE("3.",Prüfkriterien_3[[#This Row],[Spalte2]])</f>
        <v>3.62</v>
      </c>
      <c r="C100" s="129">
        <f>ROW()-ROW(Prüfkriterien_3[[#Headers],[Spalte3]])</f>
        <v>62</v>
      </c>
      <c r="D100" s="129">
        <f>(Prüfkriterien_3[[#This Row],[Spalte2]]+30)/10</f>
        <v>9.1999999999999993</v>
      </c>
      <c r="E100" s="135" t="s">
        <v>96</v>
      </c>
      <c r="F100" s="119" t="s">
        <v>239</v>
      </c>
      <c r="G100" s="118" t="s">
        <v>369</v>
      </c>
      <c r="H100" s="70"/>
      <c r="I100" s="70"/>
      <c r="J100" s="70"/>
      <c r="K100" s="70"/>
      <c r="L100" s="70"/>
      <c r="M100" s="71"/>
    </row>
    <row r="101" spans="2:13" s="39" customFormat="1" ht="39.6" x14ac:dyDescent="0.25">
      <c r="B101" s="122" t="str">
        <f>CONCATENATE("3.",Prüfkriterien_3[[#This Row],[Spalte2]])</f>
        <v>3.63</v>
      </c>
      <c r="C101" s="109">
        <f>ROW()-ROW(Prüfkriterien_3[[#Headers],[Spalte3]])</f>
        <v>63</v>
      </c>
      <c r="D101" s="109">
        <f>(Prüfkriterien_3[[#This Row],[Spalte2]]+30)/10</f>
        <v>9.3000000000000007</v>
      </c>
      <c r="E101" s="121" t="s">
        <v>118</v>
      </c>
      <c r="F101" s="34" t="s">
        <v>240</v>
      </c>
      <c r="G101" s="34" t="s">
        <v>391</v>
      </c>
      <c r="H101" s="52"/>
      <c r="I101" s="52" t="s">
        <v>36</v>
      </c>
      <c r="J101" s="52" t="s">
        <v>36</v>
      </c>
      <c r="K101" s="52"/>
      <c r="L101" s="52"/>
      <c r="M101" s="54"/>
    </row>
    <row r="102" spans="2:13" s="39" customFormat="1" ht="39" customHeight="1" x14ac:dyDescent="0.25">
      <c r="B102" s="122" t="str">
        <f>CONCATENATE("3.",Prüfkriterien_3[[#This Row],[Spalte2]])</f>
        <v>3.64</v>
      </c>
      <c r="C102" s="109">
        <f>ROW()-ROW(Prüfkriterien_3[[#Headers],[Spalte3]])</f>
        <v>64</v>
      </c>
      <c r="D102" s="109">
        <f>(Prüfkriterien_3[[#This Row],[Spalte2]]+30)/10</f>
        <v>9.4</v>
      </c>
      <c r="E102" s="121" t="s">
        <v>118</v>
      </c>
      <c r="F102" s="34" t="s">
        <v>241</v>
      </c>
      <c r="G102" s="34" t="s">
        <v>392</v>
      </c>
      <c r="H102" s="52"/>
      <c r="I102" s="26" t="s">
        <v>36</v>
      </c>
      <c r="J102" s="26" t="s">
        <v>36</v>
      </c>
      <c r="K102" s="52"/>
      <c r="L102" s="52"/>
      <c r="M102" s="54"/>
    </row>
    <row r="103" spans="2:13" s="39" customFormat="1" ht="32.4" customHeight="1" x14ac:dyDescent="0.25">
      <c r="B103" s="122" t="str">
        <f>CONCATENATE("3.",Prüfkriterien_3[[#This Row],[Spalte2]])</f>
        <v>3.65</v>
      </c>
      <c r="C103" s="109">
        <f>ROW()-ROW(Prüfkriterien_3[[#Headers],[Spalte3]])</f>
        <v>65</v>
      </c>
      <c r="D103" s="109">
        <f>(Prüfkriterien_3[[#This Row],[Spalte2]]+30)/10</f>
        <v>9.5</v>
      </c>
      <c r="E103" s="121" t="s">
        <v>118</v>
      </c>
      <c r="F103" s="34" t="s">
        <v>242</v>
      </c>
      <c r="G103" s="34" t="s">
        <v>393</v>
      </c>
      <c r="H103" s="52"/>
      <c r="I103" s="52"/>
      <c r="J103" s="52"/>
      <c r="K103" s="52"/>
      <c r="L103" s="52"/>
      <c r="M103" s="54"/>
    </row>
    <row r="104" spans="2:13" s="39" customFormat="1" ht="33" customHeight="1" x14ac:dyDescent="0.25">
      <c r="B104" s="122" t="str">
        <f>CONCATENATE("3.",Prüfkriterien_3[[#This Row],[Spalte2]])</f>
        <v>3.66</v>
      </c>
      <c r="C104" s="109">
        <f>ROW()-ROW(Prüfkriterien_3[[#Headers],[Spalte3]])</f>
        <v>66</v>
      </c>
      <c r="D104" s="109">
        <f>(Prüfkriterien_3[[#This Row],[Spalte2]]+30)/10</f>
        <v>9.6</v>
      </c>
      <c r="E104" s="121" t="s">
        <v>118</v>
      </c>
      <c r="F104" s="34" t="s">
        <v>243</v>
      </c>
      <c r="G104" s="34" t="s">
        <v>393</v>
      </c>
      <c r="H104" s="52"/>
      <c r="I104" s="52"/>
      <c r="J104" s="52"/>
      <c r="K104" s="52"/>
      <c r="L104" s="52"/>
      <c r="M104" s="54"/>
    </row>
    <row r="105" spans="2:13" s="39" customFormat="1" ht="43.2" customHeight="1" x14ac:dyDescent="0.25">
      <c r="B105" s="122" t="str">
        <f>CONCATENATE("3.",Prüfkriterien_3[[#This Row],[Spalte2]])</f>
        <v>3.67</v>
      </c>
      <c r="C105" s="109">
        <f>ROW()-ROW(Prüfkriterien_3[[#Headers],[Spalte3]])</f>
        <v>67</v>
      </c>
      <c r="D105" s="109">
        <f>(Prüfkriterien_3[[#This Row],[Spalte2]]+30)/10</f>
        <v>9.6999999999999993</v>
      </c>
      <c r="E105" s="121" t="s">
        <v>118</v>
      </c>
      <c r="F105" s="34" t="s">
        <v>244</v>
      </c>
      <c r="G105" s="34" t="s">
        <v>394</v>
      </c>
      <c r="H105" s="52"/>
      <c r="I105" s="52"/>
      <c r="J105" s="52"/>
      <c r="K105" s="52"/>
      <c r="L105" s="52"/>
      <c r="M105" s="71"/>
    </row>
    <row r="106" spans="2:13" s="39" customFormat="1" ht="49.2" customHeight="1" x14ac:dyDescent="0.25">
      <c r="B106" s="122" t="str">
        <f>CONCATENATE("3.",Prüfkriterien_3[[#This Row],[Spalte2]])</f>
        <v>3.68</v>
      </c>
      <c r="C106" s="109">
        <f>ROW()-ROW(Prüfkriterien_3[[#Headers],[Spalte3]])</f>
        <v>68</v>
      </c>
      <c r="D106" s="109">
        <f>(Prüfkriterien_3[[#This Row],[Spalte2]]+30)/10</f>
        <v>9.8000000000000007</v>
      </c>
      <c r="E106" s="121" t="s">
        <v>118</v>
      </c>
      <c r="F106" s="34" t="s">
        <v>245</v>
      </c>
      <c r="G106" s="34" t="s">
        <v>88</v>
      </c>
      <c r="H106" s="52"/>
      <c r="I106" s="52"/>
      <c r="J106" s="52"/>
      <c r="K106" s="52"/>
      <c r="L106" s="52"/>
      <c r="M106" s="54"/>
    </row>
    <row r="107" spans="2:13" s="39" customFormat="1" ht="43.95" customHeight="1" x14ac:dyDescent="0.25">
      <c r="B107" s="122" t="str">
        <f>CONCATENATE("3.",Prüfkriterien_3[[#This Row],[Spalte2]])</f>
        <v>3.69</v>
      </c>
      <c r="C107" s="109">
        <f>ROW()-ROW(Prüfkriterien_3[[#Headers],[Spalte3]])</f>
        <v>69</v>
      </c>
      <c r="D107" s="109">
        <f>(Prüfkriterien_3[[#This Row],[Spalte2]]+30)/10</f>
        <v>9.9</v>
      </c>
      <c r="E107" s="121" t="s">
        <v>118</v>
      </c>
      <c r="F107" s="34" t="s">
        <v>246</v>
      </c>
      <c r="G107" s="34" t="s">
        <v>393</v>
      </c>
      <c r="H107" s="52"/>
      <c r="I107" s="52"/>
      <c r="J107" s="52"/>
      <c r="K107" s="52"/>
      <c r="L107" s="52"/>
      <c r="M107" s="27"/>
    </row>
    <row r="108" spans="2:13" s="39" customFormat="1" ht="41.4" customHeight="1" x14ac:dyDescent="0.25">
      <c r="B108" s="122" t="str">
        <f>CONCATENATE("3.",Prüfkriterien_3[[#This Row],[Spalte2]])</f>
        <v>3.70</v>
      </c>
      <c r="C108" s="109">
        <f>ROW()-ROW(Prüfkriterien_3[[#Headers],[Spalte3]])</f>
        <v>70</v>
      </c>
      <c r="D108" s="109">
        <f>(Prüfkriterien_3[[#This Row],[Spalte2]]+30)/10</f>
        <v>10</v>
      </c>
      <c r="E108" s="121" t="s">
        <v>118</v>
      </c>
      <c r="F108" s="34" t="s">
        <v>247</v>
      </c>
      <c r="G108" s="34" t="s">
        <v>393</v>
      </c>
      <c r="H108" s="52"/>
      <c r="I108" s="52"/>
      <c r="J108" s="52"/>
      <c r="K108" s="52"/>
      <c r="L108" s="52"/>
      <c r="M108" s="54"/>
    </row>
    <row r="109" spans="2:13" s="39" customFormat="1" ht="66" customHeight="1" x14ac:dyDescent="0.25">
      <c r="B109" s="122" t="str">
        <f>CONCATENATE("3.",Prüfkriterien_3[[#This Row],[Spalte2]])</f>
        <v>3.71</v>
      </c>
      <c r="C109" s="109">
        <f>ROW()-ROW(Prüfkriterien_3[[#Headers],[Spalte3]])</f>
        <v>71</v>
      </c>
      <c r="D109" s="109">
        <f>(Prüfkriterien_3[[#This Row],[Spalte2]]+30)/10</f>
        <v>10.1</v>
      </c>
      <c r="E109" s="121" t="s">
        <v>118</v>
      </c>
      <c r="F109" s="34" t="s">
        <v>248</v>
      </c>
      <c r="G109" s="34" t="s">
        <v>395</v>
      </c>
      <c r="H109" s="52"/>
      <c r="I109" s="52"/>
      <c r="J109" s="52"/>
      <c r="K109" s="52"/>
      <c r="L109" s="52"/>
      <c r="M109" s="54"/>
    </row>
    <row r="110" spans="2:13" s="39" customFormat="1" ht="55.2" customHeight="1" x14ac:dyDescent="0.25">
      <c r="B110" s="122" t="str">
        <f>CONCATENATE("3.",Prüfkriterien_3[[#This Row],[Spalte2]])</f>
        <v>3.72</v>
      </c>
      <c r="C110" s="109">
        <f>ROW()-ROW(Prüfkriterien_3[[#Headers],[Spalte3]])</f>
        <v>72</v>
      </c>
      <c r="D110" s="109">
        <f>(Prüfkriterien_3[[#This Row],[Spalte2]]+30)/10</f>
        <v>10.199999999999999</v>
      </c>
      <c r="E110" s="121" t="s">
        <v>118</v>
      </c>
      <c r="F110" s="34" t="s">
        <v>249</v>
      </c>
      <c r="G110" s="34" t="s">
        <v>396</v>
      </c>
      <c r="H110" s="52"/>
      <c r="I110" s="52"/>
      <c r="J110" s="52"/>
      <c r="K110" s="52"/>
      <c r="L110" s="52"/>
      <c r="M110" s="27"/>
    </row>
    <row r="111" spans="2:13" s="39" customFormat="1" ht="49.2" customHeight="1" x14ac:dyDescent="0.25">
      <c r="B111" s="122" t="str">
        <f>CONCATENATE("3.",Prüfkriterien_3[[#This Row],[Spalte2]])</f>
        <v>3.73</v>
      </c>
      <c r="C111" s="109">
        <f>ROW()-ROW(Prüfkriterien_3[[#Headers],[Spalte3]])</f>
        <v>73</v>
      </c>
      <c r="D111" s="109">
        <f>(Prüfkriterien_3[[#This Row],[Spalte2]]+30)/10</f>
        <v>10.3</v>
      </c>
      <c r="E111" s="121" t="s">
        <v>118</v>
      </c>
      <c r="F111" s="34" t="s">
        <v>250</v>
      </c>
      <c r="G111" s="34" t="s">
        <v>82</v>
      </c>
      <c r="H111" s="52"/>
      <c r="I111" s="52"/>
      <c r="J111" s="52"/>
      <c r="K111" s="52"/>
      <c r="L111" s="52"/>
      <c r="M111" s="54"/>
    </row>
    <row r="112" spans="2:13" s="39" customFormat="1" ht="42.6" customHeight="1" x14ac:dyDescent="0.25">
      <c r="B112" s="122" t="str">
        <f>CONCATENATE("3.",Prüfkriterien_3[[#This Row],[Spalte2]])</f>
        <v>3.74</v>
      </c>
      <c r="C112" s="109">
        <f>ROW()-ROW(Prüfkriterien_3[[#Headers],[Spalte3]])</f>
        <v>74</v>
      </c>
      <c r="D112" s="109">
        <f>(Prüfkriterien_3[[#This Row],[Spalte2]]+30)/10</f>
        <v>10.4</v>
      </c>
      <c r="E112" s="121" t="s">
        <v>118</v>
      </c>
      <c r="F112" s="34" t="s">
        <v>251</v>
      </c>
      <c r="G112" s="34" t="s">
        <v>397</v>
      </c>
      <c r="H112" s="52"/>
      <c r="I112" s="52"/>
      <c r="J112" s="52"/>
      <c r="K112" s="52"/>
      <c r="L112" s="52"/>
      <c r="M112" s="71"/>
    </row>
    <row r="113" spans="2:13" s="39" customFormat="1" ht="46.95" customHeight="1" x14ac:dyDescent="0.25">
      <c r="B113" s="122" t="str">
        <f>CONCATENATE("3.",Prüfkriterien_3[[#This Row],[Spalte2]])</f>
        <v>3.75</v>
      </c>
      <c r="C113" s="109">
        <f>ROW()-ROW(Prüfkriterien_3[[#Headers],[Spalte3]])</f>
        <v>75</v>
      </c>
      <c r="D113" s="109">
        <f>(Prüfkriterien_3[[#This Row],[Spalte2]]+30)/10</f>
        <v>10.5</v>
      </c>
      <c r="E113" s="121" t="s">
        <v>118</v>
      </c>
      <c r="F113" s="34" t="s">
        <v>252</v>
      </c>
      <c r="G113" s="34" t="s">
        <v>398</v>
      </c>
      <c r="H113" s="52"/>
      <c r="I113" s="52"/>
      <c r="J113" s="52"/>
      <c r="K113" s="52"/>
      <c r="L113" s="52"/>
      <c r="M113" s="27"/>
    </row>
    <row r="114" spans="2:13" s="39" customFormat="1" ht="97.5" customHeight="1" x14ac:dyDescent="0.25">
      <c r="B114" s="122" t="str">
        <f>CONCATENATE("3.",Prüfkriterien_3[[#This Row],[Spalte2]])</f>
        <v>3.76</v>
      </c>
      <c r="C114" s="109">
        <f>ROW()-ROW(Prüfkriterien_3[[#Headers],[Spalte3]])</f>
        <v>76</v>
      </c>
      <c r="D114" s="109">
        <f>(Prüfkriterien_3[[#This Row],[Spalte2]]+30)/10</f>
        <v>10.6</v>
      </c>
      <c r="E114" s="121" t="s">
        <v>118</v>
      </c>
      <c r="F114" s="34" t="s">
        <v>253</v>
      </c>
      <c r="G114" s="118" t="s">
        <v>399</v>
      </c>
      <c r="H114" s="52"/>
      <c r="I114" s="52"/>
      <c r="J114" s="52"/>
      <c r="K114" s="52"/>
      <c r="L114" s="52"/>
      <c r="M114" s="71"/>
    </row>
    <row r="115" spans="2:13" s="39" customFormat="1" ht="284.39999999999998" customHeight="1" x14ac:dyDescent="0.25">
      <c r="B115" s="122" t="str">
        <f>CONCATENATE("3.",Prüfkriterien_3[[#This Row],[Spalte2]])</f>
        <v>3.77</v>
      </c>
      <c r="C115" s="109">
        <f>ROW()-ROW(Prüfkriterien_3[[#Headers],[Spalte3]])</f>
        <v>77</v>
      </c>
      <c r="D115" s="109">
        <f>(Prüfkriterien_3[[#This Row],[Spalte2]]+30)/10</f>
        <v>10.7</v>
      </c>
      <c r="E115" s="117" t="s">
        <v>118</v>
      </c>
      <c r="F115" s="118" t="s">
        <v>254</v>
      </c>
      <c r="G115" s="119" t="s">
        <v>400</v>
      </c>
      <c r="H115" s="82"/>
      <c r="I115" s="82"/>
      <c r="J115" s="82"/>
      <c r="K115" s="82"/>
      <c r="L115" s="82"/>
      <c r="M115" s="71"/>
    </row>
    <row r="116" spans="2:13" s="39" customFormat="1" ht="39" customHeight="1" x14ac:dyDescent="0.25">
      <c r="B116" s="126" t="str">
        <f>CONCATENATE("3.",Prüfkriterien_3[[#This Row],[Spalte2]])</f>
        <v>3.78</v>
      </c>
      <c r="C116" s="127">
        <f>ROW()-ROW(Prüfkriterien_3[[#Headers],[Spalte3]])</f>
        <v>78</v>
      </c>
      <c r="D116" s="127">
        <f>(Prüfkriterien_3[[#This Row],[Spalte2]]+30)/10</f>
        <v>10.8</v>
      </c>
      <c r="E116" s="121" t="s">
        <v>118</v>
      </c>
      <c r="F116" s="34" t="s">
        <v>255</v>
      </c>
      <c r="G116" s="34" t="s">
        <v>398</v>
      </c>
      <c r="H116" s="26"/>
      <c r="I116" s="46"/>
      <c r="J116" s="46"/>
      <c r="K116" s="46"/>
      <c r="L116" s="46"/>
      <c r="M116" s="47"/>
    </row>
    <row r="117" spans="2:13" s="39" customFormat="1" ht="149.25" customHeight="1" x14ac:dyDescent="0.25">
      <c r="B117" s="122" t="str">
        <f>CONCATENATE("3.",Prüfkriterien_3[[#This Row],[Spalte2]])</f>
        <v>3.79</v>
      </c>
      <c r="C117" s="109">
        <f>ROW()-ROW(Prüfkriterien_3[[#Headers],[Spalte3]])</f>
        <v>79</v>
      </c>
      <c r="D117" s="109">
        <f>(Prüfkriterien_3[[#This Row],[Spalte2]]+30)/10</f>
        <v>10.9</v>
      </c>
      <c r="E117" s="121" t="s">
        <v>118</v>
      </c>
      <c r="F117" s="34" t="s">
        <v>256</v>
      </c>
      <c r="G117" s="34" t="s">
        <v>401</v>
      </c>
      <c r="H117" s="52"/>
      <c r="I117" s="81" t="s">
        <v>36</v>
      </c>
      <c r="J117" s="81" t="s">
        <v>36</v>
      </c>
      <c r="K117" s="52"/>
      <c r="L117" s="52"/>
      <c r="M117" s="54"/>
    </row>
    <row r="118" spans="2:13" s="39" customFormat="1" ht="88.95" customHeight="1" x14ac:dyDescent="0.25">
      <c r="B118" s="122" t="str">
        <f>CONCATENATE("3.",Prüfkriterien_3[[#This Row],[Spalte2]])</f>
        <v>3.80</v>
      </c>
      <c r="C118" s="109">
        <f>ROW()-ROW(Prüfkriterien_3[[#Headers],[Spalte3]])</f>
        <v>80</v>
      </c>
      <c r="D118" s="109">
        <f>(Prüfkriterien_3[[#This Row],[Spalte2]]+30)/10</f>
        <v>11</v>
      </c>
      <c r="E118" s="141" t="s">
        <v>118</v>
      </c>
      <c r="F118" s="142" t="s">
        <v>257</v>
      </c>
      <c r="G118" s="143" t="s">
        <v>371</v>
      </c>
      <c r="H118" s="26"/>
      <c r="I118" s="86" t="s">
        <v>36</v>
      </c>
      <c r="J118" s="86" t="s">
        <v>36</v>
      </c>
      <c r="K118" s="52"/>
      <c r="L118" s="52"/>
      <c r="M118" s="54"/>
    </row>
    <row r="119" spans="2:13" s="39" customFormat="1" ht="66" x14ac:dyDescent="0.25">
      <c r="B119" s="144" t="str">
        <f>CONCATENATE("3.",Prüfkriterien_3[[#This Row],[Spalte2]])</f>
        <v>3.81</v>
      </c>
      <c r="C119" s="145">
        <f>ROW()-ROW(Prüfkriterien_3[[#Headers],[Spalte3]])</f>
        <v>81</v>
      </c>
      <c r="D119" s="145">
        <f>(Prüfkriterien_3[[#This Row],[Spalte2]]+30)/10</f>
        <v>11.1</v>
      </c>
      <c r="E119" s="146" t="s">
        <v>124</v>
      </c>
      <c r="F119" s="156" t="s">
        <v>258</v>
      </c>
      <c r="G119" s="157" t="s">
        <v>370</v>
      </c>
      <c r="H119" s="87"/>
      <c r="I119" s="88"/>
      <c r="J119" s="88"/>
      <c r="K119" s="87"/>
      <c r="L119" s="87"/>
      <c r="M119" s="89"/>
    </row>
    <row r="120" spans="2:13" x14ac:dyDescent="0.25">
      <c r="B120" s="239" t="s">
        <v>103</v>
      </c>
      <c r="C120" s="240"/>
      <c r="D120" s="240"/>
      <c r="E120" s="240"/>
      <c r="F120" s="240"/>
      <c r="G120" s="240"/>
      <c r="H120" s="240"/>
      <c r="I120" s="240"/>
      <c r="J120" s="240"/>
      <c r="K120" s="240"/>
      <c r="L120" s="240"/>
      <c r="M120" s="241"/>
    </row>
    <row r="121" spans="2:13" hidden="1" x14ac:dyDescent="0.25">
      <c r="B121" s="35" t="s">
        <v>39</v>
      </c>
      <c r="C121" s="36" t="s">
        <v>40</v>
      </c>
      <c r="D121" s="36" t="s">
        <v>41</v>
      </c>
      <c r="E121" s="80" t="s">
        <v>42</v>
      </c>
      <c r="F121" s="78" t="s">
        <v>43</v>
      </c>
      <c r="G121" s="78" t="s">
        <v>46</v>
      </c>
      <c r="H121" s="26" t="s">
        <v>47</v>
      </c>
      <c r="I121" s="26" t="s">
        <v>48</v>
      </c>
      <c r="J121" s="26" t="s">
        <v>49</v>
      </c>
      <c r="K121" s="26" t="s">
        <v>50</v>
      </c>
      <c r="L121" s="26" t="s">
        <v>51</v>
      </c>
      <c r="M121" s="27" t="s">
        <v>52</v>
      </c>
    </row>
    <row r="122" spans="2:13" ht="120.75" customHeight="1" x14ac:dyDescent="0.25">
      <c r="B122" s="25" t="str">
        <f>CONCATENATE("4.",Prüfkriterien_4[[#This Row],[Spalte2]])</f>
        <v>4.1</v>
      </c>
      <c r="C122" s="28">
        <f>ROW()-ROW(Prüfkriterien_4[[#Headers],[Spalte3]])</f>
        <v>1</v>
      </c>
      <c r="D122" s="28">
        <f>(Prüfkriterien_4[Spalte2]+40)/10</f>
        <v>4.0999999999999996</v>
      </c>
      <c r="E122" s="117" t="s">
        <v>128</v>
      </c>
      <c r="F122" s="118" t="s">
        <v>402</v>
      </c>
      <c r="G122" s="118" t="s">
        <v>372</v>
      </c>
      <c r="H122" s="26"/>
      <c r="I122" s="26" t="s">
        <v>36</v>
      </c>
      <c r="J122" s="26" t="s">
        <v>36</v>
      </c>
      <c r="K122" s="26"/>
      <c r="L122" s="26" t="s">
        <v>36</v>
      </c>
      <c r="M122" s="78"/>
    </row>
    <row r="123" spans="2:13" ht="204.6" customHeight="1" x14ac:dyDescent="0.25">
      <c r="B123" s="147" t="str">
        <f>CONCATENATE("4.",Prüfkriterien_4[[#This Row],[Spalte2]])</f>
        <v>4.2</v>
      </c>
      <c r="C123" s="148">
        <f>ROW()-ROW(Prüfkriterien_4[[#Headers],[Spalte3]])</f>
        <v>2</v>
      </c>
      <c r="D123" s="148">
        <f>(Prüfkriterien_4[Spalte2]+40)/10</f>
        <v>4.2</v>
      </c>
      <c r="E123" s="105" t="s">
        <v>98</v>
      </c>
      <c r="F123" s="33" t="s">
        <v>300</v>
      </c>
      <c r="G123" s="34" t="s">
        <v>373</v>
      </c>
      <c r="H123" s="26"/>
      <c r="I123" s="31" t="s">
        <v>36</v>
      </c>
      <c r="J123" s="31" t="s">
        <v>36</v>
      </c>
      <c r="K123" s="26"/>
      <c r="L123" s="26"/>
      <c r="M123" s="66"/>
    </row>
    <row r="124" spans="2:13" ht="165.6" customHeight="1" x14ac:dyDescent="0.25">
      <c r="B124" s="147" t="str">
        <f>CONCATENATE("4.",Prüfkriterien_4[[#This Row],[Spalte2]])</f>
        <v>4.3</v>
      </c>
      <c r="C124" s="148">
        <f>ROW()-ROW(Prüfkriterien_4[[#Headers],[Spalte3]])</f>
        <v>3</v>
      </c>
      <c r="D124" s="148">
        <f>(Prüfkriterien_4[Spalte2]+40)/10</f>
        <v>4.3</v>
      </c>
      <c r="E124" s="105" t="s">
        <v>98</v>
      </c>
      <c r="F124" s="160" t="s">
        <v>301</v>
      </c>
      <c r="G124" s="34" t="s">
        <v>374</v>
      </c>
      <c r="H124" s="26"/>
      <c r="I124" s="31" t="s">
        <v>36</v>
      </c>
      <c r="J124" s="31" t="s">
        <v>36</v>
      </c>
      <c r="K124" s="26"/>
      <c r="L124" s="26"/>
      <c r="M124" s="66"/>
    </row>
    <row r="125" spans="2:13" ht="244.95" customHeight="1" x14ac:dyDescent="0.25">
      <c r="B125" s="147" t="str">
        <f>CONCATENATE("4.",Prüfkriterien_4[[#This Row],[Spalte2]])</f>
        <v>4.4</v>
      </c>
      <c r="C125" s="148">
        <f>ROW()-ROW(Prüfkriterien_4[[#Headers],[Spalte3]])</f>
        <v>4</v>
      </c>
      <c r="D125" s="148">
        <f>(Prüfkriterien_4[Spalte2]+40)/10</f>
        <v>4.4000000000000004</v>
      </c>
      <c r="E125" s="105" t="s">
        <v>98</v>
      </c>
      <c r="F125" s="33" t="s">
        <v>403</v>
      </c>
      <c r="G125" s="34" t="s">
        <v>375</v>
      </c>
      <c r="H125" s="26"/>
      <c r="I125" s="31" t="s">
        <v>36</v>
      </c>
      <c r="J125" s="31" t="s">
        <v>36</v>
      </c>
      <c r="K125" s="26"/>
      <c r="L125" s="26"/>
      <c r="M125" s="75"/>
    </row>
    <row r="126" spans="2:13" ht="59.4" customHeight="1" x14ac:dyDescent="0.25">
      <c r="B126" s="25" t="str">
        <f>CONCATENATE("4.",Prüfkriterien_4[[#This Row],[Spalte2]])</f>
        <v>4.5</v>
      </c>
      <c r="C126" s="28">
        <f>ROW()-ROW(Prüfkriterien_4[[#Headers],[Spalte3]])</f>
        <v>5</v>
      </c>
      <c r="D126" s="28">
        <f>(Prüfkriterien_4[Spalte2]+40)/10</f>
        <v>4.5</v>
      </c>
      <c r="E126" s="121" t="s">
        <v>128</v>
      </c>
      <c r="F126" s="131" t="s">
        <v>376</v>
      </c>
      <c r="G126" s="34"/>
      <c r="H126" s="26"/>
      <c r="I126" s="26"/>
      <c r="J126" s="26"/>
      <c r="K126" s="26"/>
      <c r="L126" s="26"/>
      <c r="M126" s="78"/>
    </row>
    <row r="127" spans="2:13" ht="34.200000000000003" customHeight="1" x14ac:dyDescent="0.25">
      <c r="B127" s="126" t="str">
        <f>CONCATENATE("4.",Prüfkriterien_4[[#This Row],[Spalte2]])</f>
        <v>4.6</v>
      </c>
      <c r="C127" s="127">
        <f>ROW()-ROW(Prüfkriterien_4[[#Headers],[Spalte3]])</f>
        <v>6</v>
      </c>
      <c r="D127" s="127">
        <f>(Prüfkriterien_4[Spalte2]+40)/10</f>
        <v>4.5999999999999996</v>
      </c>
      <c r="E127" s="121" t="s">
        <v>98</v>
      </c>
      <c r="F127" s="131" t="s">
        <v>377</v>
      </c>
      <c r="G127" s="34" t="s">
        <v>97</v>
      </c>
      <c r="H127" s="46"/>
      <c r="I127" s="46"/>
      <c r="J127" s="46"/>
      <c r="K127" s="46"/>
      <c r="L127" s="46"/>
      <c r="M127" s="45"/>
    </row>
    <row r="128" spans="2:13" x14ac:dyDescent="0.25">
      <c r="B128" s="239" t="s">
        <v>104</v>
      </c>
      <c r="C128" s="240"/>
      <c r="D128" s="240"/>
      <c r="E128" s="240"/>
      <c r="F128" s="240"/>
      <c r="G128" s="240"/>
      <c r="H128" s="240"/>
      <c r="I128" s="240"/>
      <c r="J128" s="240"/>
      <c r="K128" s="240"/>
      <c r="L128" s="240"/>
      <c r="M128" s="241"/>
    </row>
    <row r="129" spans="2:13" hidden="1" x14ac:dyDescent="0.25">
      <c r="B129" s="35" t="s">
        <v>39</v>
      </c>
      <c r="C129" s="36" t="s">
        <v>40</v>
      </c>
      <c r="D129" s="36" t="s">
        <v>41</v>
      </c>
      <c r="E129" s="80" t="s">
        <v>42</v>
      </c>
      <c r="F129" s="78" t="s">
        <v>43</v>
      </c>
      <c r="G129" s="78" t="s">
        <v>46</v>
      </c>
      <c r="H129" s="26" t="s">
        <v>47</v>
      </c>
      <c r="I129" s="26" t="s">
        <v>48</v>
      </c>
      <c r="J129" s="26" t="s">
        <v>49</v>
      </c>
      <c r="K129" s="26" t="s">
        <v>50</v>
      </c>
      <c r="L129" s="26" t="s">
        <v>51</v>
      </c>
      <c r="M129" s="27" t="s">
        <v>52</v>
      </c>
    </row>
    <row r="130" spans="2:13" ht="78" customHeight="1" x14ac:dyDescent="0.25">
      <c r="B130" s="25" t="str">
        <f>CONCATENATE("5.",Prüfkriterien_5[[#This Row],[Spalte2]])</f>
        <v>5.1</v>
      </c>
      <c r="C130" s="28">
        <f>ROW()-ROW(Prüfkriterien_5[[#Headers],[Spalte3]])</f>
        <v>1</v>
      </c>
      <c r="D130" s="28">
        <f>(Prüfkriterien_5[Spalte2]+50)/10</f>
        <v>5.0999999999999996</v>
      </c>
      <c r="E130" s="121" t="s">
        <v>89</v>
      </c>
      <c r="F130" s="118" t="s">
        <v>259</v>
      </c>
      <c r="G130" s="118" t="s">
        <v>388</v>
      </c>
      <c r="H130" s="26"/>
      <c r="I130" s="26"/>
      <c r="J130" s="26"/>
      <c r="K130" s="26"/>
      <c r="L130" s="26"/>
      <c r="M130" s="78"/>
    </row>
    <row r="131" spans="2:13" ht="52.8" x14ac:dyDescent="0.25">
      <c r="B131" s="136" t="str">
        <f>CONCATENATE("5.",Prüfkriterien_5[[#This Row],[Spalte2]])</f>
        <v>5.2</v>
      </c>
      <c r="C131" s="124">
        <f>ROW()-ROW(Prüfkriterien_5[[#Headers],[Spalte3]])</f>
        <v>2</v>
      </c>
      <c r="D131" s="124">
        <f>(Prüfkriterien_5[Spalte2]+50)/10</f>
        <v>5.2</v>
      </c>
      <c r="E131" s="117" t="s">
        <v>89</v>
      </c>
      <c r="F131" s="118" t="s">
        <v>289</v>
      </c>
      <c r="G131" s="118" t="s">
        <v>139</v>
      </c>
      <c r="H131" s="26"/>
      <c r="I131" s="26"/>
      <c r="J131" s="26"/>
      <c r="K131" s="26"/>
      <c r="L131" s="26"/>
      <c r="M131" s="66"/>
    </row>
    <row r="132" spans="2:13" ht="97.5" customHeight="1" x14ac:dyDescent="0.25">
      <c r="B132" s="122" t="str">
        <f>CONCATENATE("5.",Prüfkriterien_5[[#This Row],[Spalte2]])</f>
        <v>5.3</v>
      </c>
      <c r="C132" s="109">
        <f>ROW()-ROW(Prüfkriterien_5[[#Headers],[Spalte3]])</f>
        <v>3</v>
      </c>
      <c r="D132" s="109">
        <f>(Prüfkriterien_5[Spalte2]+50)/10</f>
        <v>5.3</v>
      </c>
      <c r="E132" s="130" t="s">
        <v>109</v>
      </c>
      <c r="F132" s="34" t="s">
        <v>260</v>
      </c>
      <c r="G132" s="34" t="s">
        <v>149</v>
      </c>
      <c r="H132" s="52"/>
      <c r="I132" s="52"/>
      <c r="J132" s="52"/>
      <c r="K132" s="52"/>
      <c r="L132" s="52"/>
      <c r="M132" s="162"/>
    </row>
    <row r="133" spans="2:13" ht="72.599999999999994" customHeight="1" x14ac:dyDescent="0.25">
      <c r="B133" s="122" t="str">
        <f>CONCATENATE("5.",Prüfkriterien_5[[#This Row],[Spalte2]])</f>
        <v>5.4</v>
      </c>
      <c r="C133" s="109">
        <f>ROW()-ROW(Prüfkriterien_5[[#Headers],[Spalte3]])</f>
        <v>4</v>
      </c>
      <c r="D133" s="109">
        <f>(Prüfkriterien_5[Spalte2]+50)/10</f>
        <v>5.4</v>
      </c>
      <c r="E133" s="130" t="s">
        <v>110</v>
      </c>
      <c r="F133" s="34" t="s">
        <v>261</v>
      </c>
      <c r="G133" s="131" t="s">
        <v>153</v>
      </c>
      <c r="H133" s="52"/>
      <c r="I133" s="52"/>
      <c r="J133" s="52"/>
      <c r="K133" s="52"/>
      <c r="L133" s="52"/>
      <c r="M133" s="162"/>
    </row>
    <row r="134" spans="2:13" ht="106.5" customHeight="1" x14ac:dyDescent="0.25">
      <c r="B134" s="122" t="str">
        <f>CONCATENATE("5.",Prüfkriterien_5[[#This Row],[Spalte2]])</f>
        <v>5.5</v>
      </c>
      <c r="C134" s="109">
        <f>ROW()-ROW(Prüfkriterien_5[[#Headers],[Spalte3]])</f>
        <v>5</v>
      </c>
      <c r="D134" s="109">
        <f>(Prüfkriterien_5[Spalte2]+50)/10</f>
        <v>5.5</v>
      </c>
      <c r="E134" s="130" t="s">
        <v>110</v>
      </c>
      <c r="F134" s="34" t="s">
        <v>262</v>
      </c>
      <c r="G134" s="131" t="s">
        <v>150</v>
      </c>
      <c r="H134" s="52"/>
      <c r="I134" s="52"/>
      <c r="J134" s="52"/>
      <c r="K134" s="52"/>
      <c r="L134" s="52"/>
      <c r="M134" s="162"/>
    </row>
    <row r="135" spans="2:13" ht="87" customHeight="1" x14ac:dyDescent="0.25">
      <c r="B135" s="122" t="str">
        <f>CONCATENATE("5.",Prüfkriterien_5[[#This Row],[Spalte2]])</f>
        <v>5.6</v>
      </c>
      <c r="C135" s="109">
        <f>ROW()-ROW(Prüfkriterien_5[[#Headers],[Spalte3]])</f>
        <v>6</v>
      </c>
      <c r="D135" s="109">
        <f>(Prüfkriterien_5[Spalte2]+50)/10</f>
        <v>5.6</v>
      </c>
      <c r="E135" s="130" t="s">
        <v>110</v>
      </c>
      <c r="F135" s="34" t="s">
        <v>407</v>
      </c>
      <c r="G135" s="131" t="s">
        <v>340</v>
      </c>
      <c r="H135" s="52"/>
      <c r="I135" s="52"/>
      <c r="J135" s="52"/>
      <c r="K135" s="52"/>
      <c r="L135" s="52"/>
      <c r="M135" s="165"/>
    </row>
    <row r="136" spans="2:13" ht="42" customHeight="1" x14ac:dyDescent="0.25">
      <c r="B136" s="122" t="str">
        <f>CONCATENATE("5.",Prüfkriterien_5[[#This Row],[Spalte2]])</f>
        <v>5.7</v>
      </c>
      <c r="C136" s="109">
        <f>ROW()-ROW(Prüfkriterien_5[[#Headers],[Spalte3]])</f>
        <v>7</v>
      </c>
      <c r="D136" s="109">
        <f>(Prüfkriterien_5[Spalte2]+50)/10</f>
        <v>5.7</v>
      </c>
      <c r="E136" s="130" t="s">
        <v>110</v>
      </c>
      <c r="F136" s="34" t="s">
        <v>263</v>
      </c>
      <c r="G136" s="34" t="s">
        <v>378</v>
      </c>
      <c r="H136" s="52"/>
      <c r="I136" s="52"/>
      <c r="J136" s="52"/>
      <c r="K136" s="52"/>
      <c r="L136" s="52"/>
      <c r="M136" s="162"/>
    </row>
    <row r="137" spans="2:13" ht="75.599999999999994" customHeight="1" x14ac:dyDescent="0.25">
      <c r="B137" s="122" t="str">
        <f>CONCATENATE("5.",Prüfkriterien_5[[#This Row],[Spalte2]])</f>
        <v>5.8</v>
      </c>
      <c r="C137" s="109">
        <f>ROW()-ROW(Prüfkriterien_5[[#Headers],[Spalte3]])</f>
        <v>8</v>
      </c>
      <c r="D137" s="109">
        <f>(Prüfkriterien_5[Spalte2]+50)/10</f>
        <v>5.8</v>
      </c>
      <c r="E137" s="135" t="s">
        <v>121</v>
      </c>
      <c r="F137" s="118" t="s">
        <v>264</v>
      </c>
      <c r="G137" s="118" t="s">
        <v>159</v>
      </c>
      <c r="H137" s="52"/>
      <c r="I137" s="52"/>
      <c r="J137" s="52"/>
      <c r="K137" s="52"/>
      <c r="L137" s="52"/>
      <c r="M137" s="78"/>
    </row>
    <row r="138" spans="2:13" ht="71.400000000000006" customHeight="1" x14ac:dyDescent="0.25">
      <c r="B138" s="122" t="str">
        <f>CONCATENATE("5.",Prüfkriterien_5[[#This Row],[Spalte2]])</f>
        <v>5.9</v>
      </c>
      <c r="C138" s="109">
        <f>ROW()-ROW(Prüfkriterien_5[[#Headers],[Spalte3]])</f>
        <v>9</v>
      </c>
      <c r="D138" s="109">
        <f>(Prüfkriterien_5[Spalte2]+50)/10</f>
        <v>5.9</v>
      </c>
      <c r="E138" s="135" t="s">
        <v>140</v>
      </c>
      <c r="F138" s="118" t="s">
        <v>265</v>
      </c>
      <c r="G138" s="118" t="s">
        <v>160</v>
      </c>
      <c r="H138" s="52"/>
      <c r="I138" s="52"/>
      <c r="J138" s="52"/>
      <c r="K138" s="52"/>
      <c r="L138" s="52"/>
      <c r="M138" s="78"/>
    </row>
    <row r="139" spans="2:13" ht="57" customHeight="1" x14ac:dyDescent="0.25">
      <c r="B139" s="122" t="str">
        <f>CONCATENATE("5.",Prüfkriterien_5[[#This Row],[Spalte2]])</f>
        <v>5.10</v>
      </c>
      <c r="C139" s="109">
        <f>ROW()-ROW(Prüfkriterien_5[[#Headers],[Spalte3]])</f>
        <v>10</v>
      </c>
      <c r="D139" s="109">
        <f>(Prüfkriterien_5[Spalte2]+50)/10</f>
        <v>6</v>
      </c>
      <c r="E139" s="135" t="s">
        <v>141</v>
      </c>
      <c r="F139" s="118" t="s">
        <v>266</v>
      </c>
      <c r="G139" s="119" t="s">
        <v>152</v>
      </c>
      <c r="H139" s="52"/>
      <c r="I139" s="52"/>
      <c r="J139" s="52"/>
      <c r="K139" s="52"/>
      <c r="L139" s="52"/>
      <c r="M139" s="162"/>
    </row>
    <row r="140" spans="2:13" ht="55.2" customHeight="1" x14ac:dyDescent="0.25">
      <c r="B140" s="122" t="str">
        <f>CONCATENATE("5.",Prüfkriterien_5[[#This Row],[Spalte2]])</f>
        <v>5.11</v>
      </c>
      <c r="C140" s="109">
        <f>ROW()-ROW(Prüfkriterien_5[[#Headers],[Spalte3]])</f>
        <v>11</v>
      </c>
      <c r="D140" s="109">
        <f>(Prüfkriterien_5[Spalte2]+50)/10</f>
        <v>6.1</v>
      </c>
      <c r="E140" s="135" t="s">
        <v>129</v>
      </c>
      <c r="F140" s="118" t="s">
        <v>267</v>
      </c>
      <c r="G140" s="118" t="s">
        <v>339</v>
      </c>
      <c r="H140" s="52"/>
      <c r="I140" s="52"/>
      <c r="J140" s="52"/>
      <c r="K140" s="52"/>
      <c r="L140" s="52"/>
      <c r="M140" s="162"/>
    </row>
    <row r="141" spans="2:13" ht="68.400000000000006" customHeight="1" x14ac:dyDescent="0.25">
      <c r="B141" s="123" t="str">
        <f>CONCATENATE("5.",Prüfkriterien_5[[#This Row],[Spalte2]])</f>
        <v>5.12</v>
      </c>
      <c r="C141" s="109">
        <f>ROW()-ROW(Prüfkriterien_5[[#Headers],[Spalte3]])</f>
        <v>12</v>
      </c>
      <c r="D141" s="109">
        <f>(Prüfkriterien_5[Spalte2]+50)/10</f>
        <v>6.2</v>
      </c>
      <c r="E141" s="135" t="s">
        <v>130</v>
      </c>
      <c r="F141" s="118" t="s">
        <v>268</v>
      </c>
      <c r="G141" s="118" t="s">
        <v>142</v>
      </c>
      <c r="H141" s="52"/>
      <c r="I141" s="52"/>
      <c r="J141" s="52"/>
      <c r="K141" s="52"/>
      <c r="L141" s="52"/>
      <c r="M141" s="78"/>
    </row>
    <row r="142" spans="2:13" ht="69" customHeight="1" x14ac:dyDescent="0.25">
      <c r="B142" s="123" t="str">
        <f>CONCATENATE("5.",Prüfkriterien_5[[#This Row],[Spalte2]])</f>
        <v>5.13</v>
      </c>
      <c r="C142" s="109">
        <f>ROW()-ROW(Prüfkriterien_5[[#Headers],[Spalte3]])</f>
        <v>13</v>
      </c>
      <c r="D142" s="109">
        <f>(Prüfkriterien_5[Spalte2]+50)/10</f>
        <v>6.3</v>
      </c>
      <c r="E142" s="135" t="s">
        <v>122</v>
      </c>
      <c r="F142" s="118" t="s">
        <v>269</v>
      </c>
      <c r="G142" s="118" t="s">
        <v>143</v>
      </c>
      <c r="H142" s="52"/>
      <c r="I142" s="52"/>
      <c r="J142" s="52"/>
      <c r="K142" s="52"/>
      <c r="L142" s="52"/>
      <c r="M142" s="162"/>
    </row>
    <row r="143" spans="2:13" ht="71.400000000000006" customHeight="1" x14ac:dyDescent="0.25">
      <c r="B143" s="133" t="str">
        <f>CONCATENATE("5.",Prüfkriterien_5[[#This Row],[Spalte2]])</f>
        <v>5.14</v>
      </c>
      <c r="C143" s="149">
        <f>ROW()-ROW(Prüfkriterien_5[[#Headers],[Spalte3]])</f>
        <v>14</v>
      </c>
      <c r="D143" s="149">
        <f>(Prüfkriterien_5[Spalte2]+50)/10</f>
        <v>6.4</v>
      </c>
      <c r="E143" s="130" t="s">
        <v>123</v>
      </c>
      <c r="F143" s="34" t="s">
        <v>270</v>
      </c>
      <c r="G143" s="119" t="s">
        <v>338</v>
      </c>
      <c r="H143" s="26"/>
      <c r="I143" s="26"/>
      <c r="J143" s="26"/>
      <c r="K143" s="26"/>
      <c r="L143" s="26"/>
      <c r="M143" s="78"/>
    </row>
    <row r="144" spans="2:13" ht="151.94999999999999" customHeight="1" x14ac:dyDescent="0.25">
      <c r="B144" s="122" t="str">
        <f>CONCATENATE("5.",Prüfkriterien_5[[#This Row],[Spalte2]])</f>
        <v>5.15</v>
      </c>
      <c r="C144" s="109">
        <f>ROW()-ROW(Prüfkriterien_5[[#Headers],[Spalte3]])</f>
        <v>15</v>
      </c>
      <c r="D144" s="109">
        <f>(Prüfkriterien_5[Spalte2]+50)/10</f>
        <v>6.5</v>
      </c>
      <c r="E144" s="135" t="s">
        <v>124</v>
      </c>
      <c r="F144" s="119" t="s">
        <v>271</v>
      </c>
      <c r="G144" s="150" t="s">
        <v>379</v>
      </c>
      <c r="H144" s="52"/>
      <c r="I144" s="52"/>
      <c r="J144" s="52"/>
      <c r="K144" s="52"/>
      <c r="L144" s="52"/>
      <c r="M144" s="162"/>
    </row>
    <row r="145" spans="2:13" ht="98.4" customHeight="1" x14ac:dyDescent="0.25">
      <c r="B145" s="122" t="str">
        <f>CONCATENATE("5.",Prüfkriterien_5[[#This Row],[Spalte2]])</f>
        <v>5.16</v>
      </c>
      <c r="C145" s="109">
        <f>ROW()-ROW(Prüfkriterien_5[[#Headers],[Spalte3]])</f>
        <v>16</v>
      </c>
      <c r="D145" s="109">
        <f>(Prüfkriterien_5[Spalte2]+50)/10</f>
        <v>6.6</v>
      </c>
      <c r="E145" s="130" t="s">
        <v>163</v>
      </c>
      <c r="F145" s="131" t="s">
        <v>272</v>
      </c>
      <c r="G145" s="34" t="s">
        <v>337</v>
      </c>
      <c r="H145" s="52"/>
      <c r="I145" s="52"/>
      <c r="J145" s="52"/>
      <c r="K145" s="52"/>
      <c r="L145" s="52"/>
      <c r="M145" s="162"/>
    </row>
    <row r="146" spans="2:13" ht="95.4" customHeight="1" x14ac:dyDescent="0.25">
      <c r="B146" s="122" t="str">
        <f>CONCATENATE("5.",Prüfkriterien_5[[#This Row],[Spalte2]])</f>
        <v>5.17</v>
      </c>
      <c r="C146" s="109">
        <f>ROW()-ROW(Prüfkriterien_5[[#Headers],[Spalte3]])</f>
        <v>17</v>
      </c>
      <c r="D146" s="109">
        <f>(Prüfkriterien_5[Spalte2]+50)/10</f>
        <v>6.7</v>
      </c>
      <c r="E146" s="130" t="s">
        <v>163</v>
      </c>
      <c r="F146" s="131" t="s">
        <v>302</v>
      </c>
      <c r="G146" s="34" t="s">
        <v>335</v>
      </c>
      <c r="H146" s="52"/>
      <c r="I146" s="52"/>
      <c r="J146" s="52"/>
      <c r="K146" s="52"/>
      <c r="L146" s="52"/>
      <c r="M146" s="162"/>
    </row>
    <row r="147" spans="2:13" ht="95.4" customHeight="1" x14ac:dyDescent="0.25">
      <c r="B147" s="126" t="str">
        <f>CONCATENATE("5.",Prüfkriterien_5[[#This Row],[Spalte2]])</f>
        <v>5.18</v>
      </c>
      <c r="C147" s="127">
        <f>ROW()-ROW(Prüfkriterien_5[[#Headers],[Spalte3]])</f>
        <v>18</v>
      </c>
      <c r="D147" s="127">
        <f>(Prüfkriterien_5[Spalte2]+50)/10</f>
        <v>6.8</v>
      </c>
      <c r="E147" s="130" t="s">
        <v>163</v>
      </c>
      <c r="F147" s="119" t="s">
        <v>380</v>
      </c>
      <c r="G147" s="34" t="s">
        <v>336</v>
      </c>
      <c r="H147" s="46"/>
      <c r="I147" s="46"/>
      <c r="J147" s="46"/>
      <c r="K147" s="46"/>
      <c r="L147" s="46"/>
      <c r="M147" s="45"/>
    </row>
    <row r="148" spans="2:13" ht="84" customHeight="1" x14ac:dyDescent="0.25">
      <c r="B148" s="122" t="str">
        <f>CONCATENATE("5.",Prüfkriterien_5[[#This Row],[Spalte2]])</f>
        <v>5.19</v>
      </c>
      <c r="C148" s="109">
        <f>ROW()-ROW(Prüfkriterien_5[[#Headers],[Spalte3]])</f>
        <v>19</v>
      </c>
      <c r="D148" s="109">
        <f>(Prüfkriterien_5[Spalte2]+50)/10</f>
        <v>6.9</v>
      </c>
      <c r="E148" s="130" t="s">
        <v>163</v>
      </c>
      <c r="F148" s="34" t="s">
        <v>273</v>
      </c>
      <c r="G148" s="34" t="s">
        <v>334</v>
      </c>
      <c r="H148" s="52"/>
      <c r="I148" s="52"/>
      <c r="J148" s="52"/>
      <c r="K148" s="52"/>
      <c r="L148" s="52"/>
      <c r="M148" s="162"/>
    </row>
    <row r="149" spans="2:13" ht="99" customHeight="1" x14ac:dyDescent="0.25">
      <c r="B149" s="122" t="str">
        <f>CONCATENATE("5.",Prüfkriterien_5[[#This Row],[Spalte2]])</f>
        <v>5.20</v>
      </c>
      <c r="C149" s="109">
        <f>ROW()-ROW(Prüfkriterien_5[[#Headers],[Spalte3]])</f>
        <v>20</v>
      </c>
      <c r="D149" s="109">
        <f>(Prüfkriterien_5[Spalte2]+50)/10</f>
        <v>7</v>
      </c>
      <c r="E149" s="130" t="s">
        <v>163</v>
      </c>
      <c r="F149" s="34" t="s">
        <v>274</v>
      </c>
      <c r="G149" s="34" t="s">
        <v>381</v>
      </c>
      <c r="H149" s="52"/>
      <c r="I149" s="52"/>
      <c r="J149" s="52"/>
      <c r="K149" s="52"/>
      <c r="L149" s="52"/>
      <c r="M149" s="162"/>
    </row>
    <row r="150" spans="2:13" ht="100.95" customHeight="1" x14ac:dyDescent="0.25">
      <c r="B150" s="122" t="str">
        <f>CONCATENATE("5.",Prüfkriterien_5[[#This Row],[Spalte2]])</f>
        <v>5.21</v>
      </c>
      <c r="C150" s="109">
        <f>ROW()-ROW(Prüfkriterien_5[[#Headers],[Spalte3]])</f>
        <v>21</v>
      </c>
      <c r="D150" s="109">
        <f>(Prüfkriterien_5[Spalte2]+50)/10</f>
        <v>7.1</v>
      </c>
      <c r="E150" s="130" t="s">
        <v>163</v>
      </c>
      <c r="F150" s="34" t="s">
        <v>275</v>
      </c>
      <c r="G150" s="34" t="s">
        <v>333</v>
      </c>
      <c r="H150" s="52"/>
      <c r="I150" s="52"/>
      <c r="J150" s="52"/>
      <c r="K150" s="52"/>
      <c r="L150" s="52"/>
      <c r="M150" s="162"/>
    </row>
    <row r="151" spans="2:13" hidden="1" x14ac:dyDescent="0.25">
      <c r="B151" s="65"/>
      <c r="C151" s="51"/>
      <c r="D151" s="51"/>
      <c r="E151" s="79"/>
      <c r="F151" s="78"/>
      <c r="G151" s="98"/>
      <c r="H151" s="52"/>
      <c r="I151" s="52"/>
      <c r="J151" s="52"/>
      <c r="K151" s="52"/>
      <c r="L151" s="52"/>
      <c r="M151" s="54"/>
    </row>
    <row r="152" spans="2:13" x14ac:dyDescent="0.25">
      <c r="B152" s="239" t="s">
        <v>105</v>
      </c>
      <c r="C152" s="240"/>
      <c r="D152" s="240"/>
      <c r="E152" s="240"/>
      <c r="F152" s="240"/>
      <c r="G152" s="240"/>
      <c r="H152" s="240"/>
      <c r="I152" s="240"/>
      <c r="J152" s="240"/>
      <c r="K152" s="240"/>
      <c r="L152" s="240"/>
      <c r="M152" s="241"/>
    </row>
    <row r="153" spans="2:13" hidden="1" x14ac:dyDescent="0.25">
      <c r="B153" s="35" t="s">
        <v>39</v>
      </c>
      <c r="C153" s="36" t="s">
        <v>40</v>
      </c>
      <c r="D153" s="36" t="s">
        <v>41</v>
      </c>
      <c r="E153" s="80" t="s">
        <v>42</v>
      </c>
      <c r="F153" s="78" t="s">
        <v>43</v>
      </c>
      <c r="G153" s="78" t="s">
        <v>46</v>
      </c>
      <c r="H153" s="26" t="s">
        <v>47</v>
      </c>
      <c r="I153" s="26" t="s">
        <v>48</v>
      </c>
      <c r="J153" s="26" t="s">
        <v>49</v>
      </c>
      <c r="K153" s="26" t="s">
        <v>50</v>
      </c>
      <c r="L153" s="26" t="s">
        <v>51</v>
      </c>
      <c r="M153" s="27" t="s">
        <v>52</v>
      </c>
    </row>
    <row r="154" spans="2:13" ht="38.4" customHeight="1" x14ac:dyDescent="0.25">
      <c r="B154" s="25" t="str">
        <f>CONCATENATE("6.",Prüfkriterien_6[[#This Row],[Spalte2]])</f>
        <v>6.1</v>
      </c>
      <c r="C154" s="28">
        <f>ROW()-ROW(Prüfkriterien_6[[#Headers],[Spalte3]])</f>
        <v>1</v>
      </c>
      <c r="D154" s="28">
        <f>(Prüfkriterien_6[Spalte2]+60)/10</f>
        <v>6.1</v>
      </c>
      <c r="E154" s="121" t="s">
        <v>100</v>
      </c>
      <c r="F154" s="131" t="s">
        <v>276</v>
      </c>
      <c r="G154" s="34" t="s">
        <v>323</v>
      </c>
      <c r="H154" s="26"/>
      <c r="I154" s="26"/>
      <c r="J154" s="26"/>
      <c r="K154" s="26"/>
      <c r="L154" s="26"/>
      <c r="M154" s="78"/>
    </row>
    <row r="155" spans="2:13" ht="45" customHeight="1" x14ac:dyDescent="0.25">
      <c r="B155" s="126" t="str">
        <f>CONCATENATE("6.",Prüfkriterien_6[[#This Row],[Spalte2]])</f>
        <v>6.2</v>
      </c>
      <c r="C155" s="127">
        <f>ROW()-ROW(Prüfkriterien_6[[#Headers],[Spalte3]])</f>
        <v>2</v>
      </c>
      <c r="D155" s="127">
        <f>(Prüfkriterien_6[Spalte2]+60)/10</f>
        <v>6.2</v>
      </c>
      <c r="E155" s="121" t="s">
        <v>100</v>
      </c>
      <c r="F155" s="34" t="s">
        <v>277</v>
      </c>
      <c r="G155" s="34" t="s">
        <v>323</v>
      </c>
      <c r="H155" s="46"/>
      <c r="I155" s="46"/>
      <c r="J155" s="46"/>
      <c r="K155" s="46"/>
      <c r="L155" s="46"/>
      <c r="M155" s="45"/>
    </row>
    <row r="156" spans="2:13" ht="34.200000000000003" customHeight="1" x14ac:dyDescent="0.25">
      <c r="B156" s="122" t="str">
        <f>CONCATENATE("6.",Prüfkriterien_6[[#This Row],[Spalte2]])</f>
        <v>6.3</v>
      </c>
      <c r="C156" s="109">
        <f>ROW()-ROW(Prüfkriterien_6[[#Headers],[Spalte3]])</f>
        <v>3</v>
      </c>
      <c r="D156" s="109">
        <f>(Prüfkriterien_6[Spalte2]+60)/10</f>
        <v>6.3</v>
      </c>
      <c r="E156" s="121" t="s">
        <v>100</v>
      </c>
      <c r="F156" s="34" t="s">
        <v>278</v>
      </c>
      <c r="G156" s="34" t="s">
        <v>323</v>
      </c>
      <c r="H156" s="52"/>
      <c r="I156" s="52"/>
      <c r="J156" s="52"/>
      <c r="K156" s="52"/>
      <c r="L156" s="52"/>
      <c r="M156" s="162"/>
    </row>
    <row r="157" spans="2:13" ht="73.95" customHeight="1" x14ac:dyDescent="0.25">
      <c r="B157" s="122" t="str">
        <f>CONCATENATE("6.",Prüfkriterien_6[[#This Row],[Spalte2]])</f>
        <v>6.4</v>
      </c>
      <c r="C157" s="109">
        <f>ROW()-ROW(Prüfkriterien_6[[#Headers],[Spalte3]])</f>
        <v>4</v>
      </c>
      <c r="D157" s="109">
        <f>(Prüfkriterien_6[Spalte2]+60)/10</f>
        <v>6.4</v>
      </c>
      <c r="E157" s="121" t="s">
        <v>100</v>
      </c>
      <c r="F157" s="34" t="s">
        <v>279</v>
      </c>
      <c r="G157" s="34" t="s">
        <v>324</v>
      </c>
      <c r="H157" s="52"/>
      <c r="I157" s="52"/>
      <c r="J157" s="52"/>
      <c r="K157" s="52"/>
      <c r="L157" s="52"/>
      <c r="M157" s="162"/>
    </row>
    <row r="158" spans="2:13" ht="75" customHeight="1" x14ac:dyDescent="0.25">
      <c r="B158" s="122" t="str">
        <f>CONCATENATE("6.",Prüfkriterien_6[[#This Row],[Spalte2]])</f>
        <v>6.5</v>
      </c>
      <c r="C158" s="109">
        <f>ROW()-ROW(Prüfkriterien_6[[#Headers],[Spalte3]])</f>
        <v>5</v>
      </c>
      <c r="D158" s="109">
        <f>(Prüfkriterien_6[Spalte2]+60)/10</f>
        <v>6.5</v>
      </c>
      <c r="E158" s="121" t="s">
        <v>100</v>
      </c>
      <c r="F158" s="34" t="s">
        <v>280</v>
      </c>
      <c r="G158" s="34" t="s">
        <v>325</v>
      </c>
      <c r="H158" s="52"/>
      <c r="I158" s="52"/>
      <c r="J158" s="52"/>
      <c r="K158" s="52"/>
      <c r="L158" s="52"/>
      <c r="M158" s="162"/>
    </row>
    <row r="159" spans="2:13" ht="39.6" x14ac:dyDescent="0.25">
      <c r="B159" s="122" t="str">
        <f>CONCATENATE("6.",Prüfkriterien_6[[#This Row],[Spalte2]])</f>
        <v>6.6</v>
      </c>
      <c r="C159" s="109">
        <f>ROW()-ROW(Prüfkriterien_6[[#Headers],[Spalte3]])</f>
        <v>6</v>
      </c>
      <c r="D159" s="109">
        <f>(Prüfkriterien_6[Spalte2]+60)/10</f>
        <v>6.6</v>
      </c>
      <c r="E159" s="121" t="s">
        <v>100</v>
      </c>
      <c r="F159" s="34" t="s">
        <v>281</v>
      </c>
      <c r="G159" s="115" t="s">
        <v>309</v>
      </c>
      <c r="H159" s="52"/>
      <c r="I159" s="52"/>
      <c r="J159" s="52"/>
      <c r="K159" s="52"/>
      <c r="L159" s="52"/>
      <c r="M159" s="162"/>
    </row>
    <row r="160" spans="2:13" ht="110.4" customHeight="1" x14ac:dyDescent="0.25">
      <c r="B160" s="122" t="str">
        <f>CONCATENATE("6.",Prüfkriterien_6[[#This Row],[Spalte2]])</f>
        <v>6.7</v>
      </c>
      <c r="C160" s="109">
        <f>ROW()-ROW(Prüfkriterien_6[[#Headers],[Spalte3]])</f>
        <v>7</v>
      </c>
      <c r="D160" s="109">
        <f>(Prüfkriterien_6[Spalte2]+60)/10</f>
        <v>6.7</v>
      </c>
      <c r="E160" s="121" t="s">
        <v>100</v>
      </c>
      <c r="F160" s="158" t="s">
        <v>297</v>
      </c>
      <c r="G160" s="158" t="s">
        <v>389</v>
      </c>
      <c r="H160" s="52"/>
      <c r="I160" s="52"/>
      <c r="J160" s="52"/>
      <c r="K160" s="52"/>
      <c r="L160" s="52"/>
      <c r="M160" s="162"/>
    </row>
    <row r="161" spans="2:13" ht="48" customHeight="1" x14ac:dyDescent="0.25">
      <c r="B161" s="25" t="str">
        <f>CONCATENATE("6.",Prüfkriterien_6[[#This Row],[Spalte2]])</f>
        <v>6.8</v>
      </c>
      <c r="C161" s="28">
        <f>ROW()-ROW(Prüfkriterien_6[[#Headers],[Spalte3]])</f>
        <v>8</v>
      </c>
      <c r="D161" s="28">
        <f>(Prüfkriterien_6[Spalte2]+60)/10</f>
        <v>6.8</v>
      </c>
      <c r="E161" s="121" t="s">
        <v>100</v>
      </c>
      <c r="F161" s="158" t="s">
        <v>299</v>
      </c>
      <c r="G161" s="161" t="s">
        <v>309</v>
      </c>
      <c r="H161" s="26"/>
      <c r="I161" s="26"/>
      <c r="J161" s="26"/>
      <c r="K161" s="26"/>
      <c r="L161" s="26"/>
      <c r="M161" s="78"/>
    </row>
    <row r="162" spans="2:13" ht="35.4" customHeight="1" x14ac:dyDescent="0.25">
      <c r="B162" s="122" t="str">
        <f>CONCATENATE("6.",Prüfkriterien_6[[#This Row],[Spalte2]])</f>
        <v>6.9</v>
      </c>
      <c r="C162" s="109">
        <f>ROW()-ROW(Prüfkriterien_6[[#Headers],[Spalte3]])</f>
        <v>9</v>
      </c>
      <c r="D162" s="109">
        <f>(Prüfkriterien_6[Spalte2]+60)/10</f>
        <v>6.9</v>
      </c>
      <c r="E162" s="121" t="s">
        <v>100</v>
      </c>
      <c r="F162" s="34" t="s">
        <v>282</v>
      </c>
      <c r="G162" s="34" t="s">
        <v>323</v>
      </c>
      <c r="H162" s="52"/>
      <c r="I162" s="52"/>
      <c r="J162" s="52"/>
      <c r="K162" s="52"/>
      <c r="L162" s="52"/>
      <c r="M162" s="162"/>
    </row>
    <row r="163" spans="2:13" ht="41.4" customHeight="1" x14ac:dyDescent="0.25">
      <c r="B163" s="122" t="str">
        <f>CONCATENATE("6.",Prüfkriterien_6[[#This Row],[Spalte2]])</f>
        <v>6.10</v>
      </c>
      <c r="C163" s="109">
        <f>ROW()-ROW(Prüfkriterien_6[[#Headers],[Spalte3]])</f>
        <v>10</v>
      </c>
      <c r="D163" s="109">
        <f>(Prüfkriterien_6[Spalte2]+60)/10</f>
        <v>7</v>
      </c>
      <c r="E163" s="121" t="s">
        <v>100</v>
      </c>
      <c r="F163" s="158" t="s">
        <v>298</v>
      </c>
      <c r="G163" s="161" t="s">
        <v>309</v>
      </c>
      <c r="H163" s="52"/>
      <c r="I163" s="52"/>
      <c r="J163" s="52"/>
      <c r="K163" s="52"/>
      <c r="L163" s="52"/>
      <c r="M163" s="162"/>
    </row>
    <row r="164" spans="2:13" ht="66" x14ac:dyDescent="0.25">
      <c r="B164" s="122" t="str">
        <f>CONCATENATE("6.",Prüfkriterien_6[[#This Row],[Spalte2]])</f>
        <v>6.11</v>
      </c>
      <c r="C164" s="109">
        <f>ROW()-ROW(Prüfkriterien_6[[#Headers],[Spalte3]])</f>
        <v>11</v>
      </c>
      <c r="D164" s="109">
        <f>(Prüfkriterien_6[Spalte2]+60)/10</f>
        <v>7.1</v>
      </c>
      <c r="E164" s="121" t="s">
        <v>100</v>
      </c>
      <c r="F164" s="34" t="s">
        <v>283</v>
      </c>
      <c r="G164" s="34" t="s">
        <v>326</v>
      </c>
      <c r="H164" s="52"/>
      <c r="I164" s="52"/>
      <c r="J164" s="52"/>
      <c r="K164" s="52"/>
      <c r="L164" s="52"/>
      <c r="M164" s="162"/>
    </row>
    <row r="165" spans="2:13" ht="71.400000000000006" customHeight="1" x14ac:dyDescent="0.25">
      <c r="B165" s="25" t="str">
        <f>CONCATENATE("6.",Prüfkriterien_6[[#This Row],[Spalte2]])</f>
        <v>6.12</v>
      </c>
      <c r="C165" s="28">
        <f>ROW()-ROW(Prüfkriterien_6[[#Headers],[Spalte3]])</f>
        <v>12</v>
      </c>
      <c r="D165" s="28">
        <f>(Prüfkriterien_6[Spalte2]+60)/10</f>
        <v>7.2</v>
      </c>
      <c r="E165" s="117" t="s">
        <v>99</v>
      </c>
      <c r="F165" s="119" t="s">
        <v>284</v>
      </c>
      <c r="G165" s="34" t="s">
        <v>408</v>
      </c>
      <c r="H165" s="26"/>
      <c r="I165" s="26"/>
      <c r="J165" s="26"/>
      <c r="K165" s="26"/>
      <c r="L165" s="26"/>
      <c r="M165" s="78"/>
    </row>
    <row r="166" spans="2:13" ht="66" x14ac:dyDescent="0.25">
      <c r="B166" s="122" t="str">
        <f>CONCATENATE("6.",Prüfkriterien_6[[#This Row],[Spalte2]])</f>
        <v>6.13</v>
      </c>
      <c r="C166" s="109">
        <f>ROW()-ROW(Prüfkriterien_6[[#Headers],[Spalte3]])</f>
        <v>13</v>
      </c>
      <c r="D166" s="109">
        <f>(Prüfkriterien_6[Spalte2]+60)/10</f>
        <v>7.3</v>
      </c>
      <c r="E166" s="121" t="s">
        <v>99</v>
      </c>
      <c r="F166" s="34" t="s">
        <v>285</v>
      </c>
      <c r="G166" s="131" t="s">
        <v>327</v>
      </c>
      <c r="H166" s="52"/>
      <c r="I166" s="52"/>
      <c r="J166" s="52"/>
      <c r="K166" s="52"/>
      <c r="L166" s="52"/>
      <c r="M166" s="162"/>
    </row>
    <row r="167" spans="2:13" ht="39.6" x14ac:dyDescent="0.25">
      <c r="B167" s="25" t="str">
        <f>CONCATENATE("6.",Prüfkriterien_6[[#This Row],[Spalte2]])</f>
        <v>6.14</v>
      </c>
      <c r="C167" s="28">
        <f>ROW()-ROW(Prüfkriterien_6[[#Headers],[Spalte3]])</f>
        <v>14</v>
      </c>
      <c r="D167" s="28">
        <f>(Prüfkriterien_6[Spalte2]+60)/10</f>
        <v>7.4</v>
      </c>
      <c r="E167" s="121" t="s">
        <v>99</v>
      </c>
      <c r="F167" s="34" t="s">
        <v>286</v>
      </c>
      <c r="G167" s="118" t="s">
        <v>328</v>
      </c>
      <c r="H167" s="26"/>
      <c r="I167" s="26"/>
      <c r="J167" s="26"/>
      <c r="K167" s="26"/>
      <c r="L167" s="26"/>
      <c r="M167" s="78"/>
    </row>
    <row r="168" spans="2:13" ht="48.6" customHeight="1" x14ac:dyDescent="0.25">
      <c r="B168" s="126" t="str">
        <f>CONCATENATE("6.",Prüfkriterien_6[[#This Row],[Spalte2]])</f>
        <v>6.15</v>
      </c>
      <c r="C168" s="127">
        <f>ROW()-ROW(Prüfkriterien_6[[#Headers],[Spalte3]])</f>
        <v>15</v>
      </c>
      <c r="D168" s="127">
        <f>(Prüfkriterien_6[Spalte2]+60)/10</f>
        <v>7.5</v>
      </c>
      <c r="E168" s="121" t="s">
        <v>99</v>
      </c>
      <c r="F168" s="34" t="s">
        <v>287</v>
      </c>
      <c r="G168" s="34" t="s">
        <v>329</v>
      </c>
      <c r="H168" s="46"/>
      <c r="I168" s="46"/>
      <c r="J168" s="46"/>
      <c r="K168" s="46"/>
      <c r="L168" s="46"/>
      <c r="M168" s="45"/>
    </row>
    <row r="169" spans="2:13" x14ac:dyDescent="0.25">
      <c r="B169" s="239" t="s">
        <v>106</v>
      </c>
      <c r="C169" s="240"/>
      <c r="D169" s="240"/>
      <c r="E169" s="240"/>
      <c r="F169" s="240"/>
      <c r="G169" s="240"/>
      <c r="H169" s="240"/>
      <c r="I169" s="240"/>
      <c r="J169" s="240"/>
      <c r="K169" s="240"/>
      <c r="L169" s="240"/>
      <c r="M169" s="241"/>
    </row>
    <row r="170" spans="2:13" hidden="1" x14ac:dyDescent="0.25">
      <c r="B170" s="35" t="s">
        <v>39</v>
      </c>
      <c r="C170" s="36" t="s">
        <v>40</v>
      </c>
      <c r="D170" s="36" t="s">
        <v>41</v>
      </c>
      <c r="E170" s="80" t="s">
        <v>42</v>
      </c>
      <c r="F170" s="78" t="s">
        <v>43</v>
      </c>
      <c r="G170" s="78" t="s">
        <v>46</v>
      </c>
      <c r="H170" s="26" t="s">
        <v>47</v>
      </c>
      <c r="I170" s="26" t="s">
        <v>48</v>
      </c>
      <c r="J170" s="26" t="s">
        <v>49</v>
      </c>
      <c r="K170" s="26" t="s">
        <v>50</v>
      </c>
      <c r="L170" s="26" t="s">
        <v>51</v>
      </c>
      <c r="M170" s="27" t="s">
        <v>52</v>
      </c>
    </row>
    <row r="171" spans="2:13" ht="61.2" customHeight="1" x14ac:dyDescent="0.25">
      <c r="B171" s="25" t="str">
        <f>CONCATENATE("7.",Prüfkriterien_7[[#This Row],[Spalte2]])</f>
        <v>7.1</v>
      </c>
      <c r="C171" s="28">
        <f>ROW()-ROW(Prüfkriterien_7[[#Headers],[Spalte3]])</f>
        <v>1</v>
      </c>
      <c r="D171" s="28">
        <f>(Prüfkriterien_7[Spalte2]+70)/10</f>
        <v>7.1</v>
      </c>
      <c r="E171" s="117" t="s">
        <v>111</v>
      </c>
      <c r="F171" s="118" t="s">
        <v>288</v>
      </c>
      <c r="G171" s="118" t="s">
        <v>332</v>
      </c>
      <c r="H171" s="26"/>
      <c r="I171" s="26"/>
      <c r="J171" s="26"/>
      <c r="K171" s="26"/>
      <c r="L171" s="26"/>
      <c r="M171" s="78"/>
    </row>
    <row r="172" spans="2:13" ht="52.95" customHeight="1" x14ac:dyDescent="0.25">
      <c r="B172" s="136" t="str">
        <f>CONCATENATE("7.",Prüfkriterien_7[[#This Row],[Spalte2]])</f>
        <v>7.2</v>
      </c>
      <c r="C172" s="151">
        <f>ROW()-ROW(Prüfkriterien_7[[#Headers],[Spalte3]])</f>
        <v>2</v>
      </c>
      <c r="D172" s="151">
        <f>(Prüfkriterien_7[Spalte2]+70)/10</f>
        <v>7.2</v>
      </c>
      <c r="E172" s="117" t="s">
        <v>112</v>
      </c>
      <c r="F172" s="118" t="s">
        <v>161</v>
      </c>
      <c r="G172" s="118" t="s">
        <v>330</v>
      </c>
      <c r="H172" s="26"/>
      <c r="I172" s="26"/>
      <c r="J172" s="26"/>
      <c r="K172" s="26"/>
      <c r="L172" s="26"/>
      <c r="M172" s="66"/>
    </row>
    <row r="173" spans="2:13" ht="198" x14ac:dyDescent="0.25">
      <c r="B173" s="25" t="str">
        <f>CONCATENATE("7.",Prüfkriterien_7[[#This Row],[Spalte2]])</f>
        <v>7.3</v>
      </c>
      <c r="C173" s="28">
        <f>ROW()-ROW(Prüfkriterien_7[[#Headers],[Spalte3]])</f>
        <v>3</v>
      </c>
      <c r="D173" s="28">
        <f>(Prüfkriterien_7[Spalte2]+70)/10</f>
        <v>7.3</v>
      </c>
      <c r="E173" s="117" t="s">
        <v>113</v>
      </c>
      <c r="F173" s="118" t="s">
        <v>131</v>
      </c>
      <c r="G173" s="118" t="s">
        <v>382</v>
      </c>
      <c r="H173" s="26"/>
      <c r="I173" s="26"/>
      <c r="J173" s="26"/>
      <c r="K173" s="26"/>
      <c r="L173" s="26"/>
      <c r="M173" s="78"/>
    </row>
    <row r="174" spans="2:13" ht="73.95" customHeight="1" x14ac:dyDescent="0.25">
      <c r="B174" s="25" t="str">
        <f>CONCATENATE("7.",Prüfkriterien_7[[#This Row],[Spalte2]])</f>
        <v>7.4</v>
      </c>
      <c r="C174" s="28">
        <f>ROW()-ROW(Prüfkriterien_7[[#Headers],[Spalte3]])</f>
        <v>4</v>
      </c>
      <c r="D174" s="28">
        <f>(Prüfkriterien_7[Spalte2]+70)/10</f>
        <v>7.4</v>
      </c>
      <c r="E174" s="117" t="s">
        <v>113</v>
      </c>
      <c r="F174" s="119" t="s">
        <v>132</v>
      </c>
      <c r="G174" s="118" t="s">
        <v>331</v>
      </c>
      <c r="H174" s="26"/>
      <c r="I174" s="26"/>
      <c r="J174" s="26"/>
      <c r="K174" s="26"/>
      <c r="L174" s="26"/>
      <c r="M174" s="78"/>
    </row>
    <row r="175" spans="2:13" ht="34.950000000000003" customHeight="1" x14ac:dyDescent="0.25">
      <c r="B175" s="25" t="str">
        <f>CONCATENATE("7.",Prüfkriterien_7[[#This Row],[Spalte2]])</f>
        <v>7.5</v>
      </c>
      <c r="C175" s="28">
        <f>ROW()-ROW(Prüfkriterien_7[[#Headers],[Spalte3]])</f>
        <v>5</v>
      </c>
      <c r="D175" s="28">
        <f>(Prüfkriterien_7[Spalte2]+70)/10</f>
        <v>7.5</v>
      </c>
      <c r="E175" s="117" t="s">
        <v>113</v>
      </c>
      <c r="F175" s="34" t="s">
        <v>303</v>
      </c>
      <c r="G175" s="114" t="s">
        <v>309</v>
      </c>
      <c r="H175" s="26"/>
      <c r="I175" s="26"/>
      <c r="J175" s="26"/>
      <c r="K175" s="26"/>
      <c r="L175" s="26"/>
      <c r="M175" s="78"/>
    </row>
    <row r="176" spans="2:13" ht="43.2" customHeight="1" x14ac:dyDescent="0.25">
      <c r="B176" s="25" t="str">
        <f>CONCATENATE("7.",Prüfkriterien_7[[#This Row],[Spalte2]])</f>
        <v>7.6</v>
      </c>
      <c r="C176" s="28">
        <f>ROW()-ROW(Prüfkriterien_7[[#Headers],[Spalte3]])</f>
        <v>6</v>
      </c>
      <c r="D176" s="28">
        <f>(Prüfkriterien_7[Spalte2]+70)/10</f>
        <v>7.6</v>
      </c>
      <c r="E176" s="117" t="s">
        <v>113</v>
      </c>
      <c r="F176" s="34" t="s">
        <v>304</v>
      </c>
      <c r="G176" s="114" t="s">
        <v>311</v>
      </c>
      <c r="H176" s="26"/>
      <c r="I176" s="26"/>
      <c r="J176" s="26"/>
      <c r="K176" s="26"/>
      <c r="L176" s="26"/>
      <c r="M176" s="78"/>
    </row>
    <row r="177" spans="2:13" ht="60" customHeight="1" x14ac:dyDescent="0.25">
      <c r="B177" s="25" t="str">
        <f>CONCATENATE("7.",Prüfkriterien_7[[#This Row],[Spalte2]])</f>
        <v>7.7</v>
      </c>
      <c r="C177" s="28">
        <f>ROW()-ROW(Prüfkriterien_7[[#Headers],[Spalte3]])</f>
        <v>7</v>
      </c>
      <c r="D177" s="28">
        <f>(Prüfkriterien_7[Spalte2]+70)/10</f>
        <v>7.7</v>
      </c>
      <c r="E177" s="117" t="s">
        <v>113</v>
      </c>
      <c r="F177" s="34" t="s">
        <v>162</v>
      </c>
      <c r="G177" s="114" t="s">
        <v>383</v>
      </c>
      <c r="H177" s="26"/>
      <c r="I177" s="26" t="s">
        <v>36</v>
      </c>
      <c r="J177" s="26" t="s">
        <v>36</v>
      </c>
      <c r="K177" s="26"/>
      <c r="L177" s="26"/>
      <c r="M177" s="78"/>
    </row>
    <row r="178" spans="2:13" ht="105.6" hidden="1" x14ac:dyDescent="0.25">
      <c r="B178" s="35" t="str">
        <f>CONCATENATE("7.",Prüfkriterien_7[[#This Row],[Spalte2]])</f>
        <v>7.8</v>
      </c>
      <c r="C178" s="36">
        <f>ROW()-ROW(Prüfkriterien_7[[#Headers],[Spalte3]])</f>
        <v>8</v>
      </c>
      <c r="D178" s="36">
        <f>(Prüfkriterien_7[Spalte2]+70)/10</f>
        <v>7.8</v>
      </c>
      <c r="E178" s="69" t="s">
        <v>113</v>
      </c>
      <c r="F178" s="78" t="s">
        <v>125</v>
      </c>
      <c r="G178" s="228" t="s">
        <v>312</v>
      </c>
      <c r="H178" s="26"/>
      <c r="I178" s="26" t="s">
        <v>36</v>
      </c>
      <c r="J178" s="26" t="s">
        <v>36</v>
      </c>
      <c r="K178" s="26"/>
      <c r="L178" s="26"/>
      <c r="M178" s="27"/>
    </row>
    <row r="179" spans="2:13" hidden="1" x14ac:dyDescent="0.25">
      <c r="B179" s="35" t="str">
        <f>CONCATENATE("7.",Prüfkriterien_7[[#This Row],[Spalte2]])</f>
        <v>7.9</v>
      </c>
      <c r="C179" s="36">
        <f>ROW()-ROW(Prüfkriterien_7[[#Headers],[Spalte3]])</f>
        <v>9</v>
      </c>
      <c r="D179" s="36">
        <f>(Prüfkriterien_7[Spalte2]+70)/10</f>
        <v>7.9</v>
      </c>
      <c r="E179" s="80"/>
      <c r="F179" s="78"/>
      <c r="G179" s="78"/>
      <c r="H179" s="26"/>
      <c r="I179" s="26"/>
      <c r="J179" s="26"/>
      <c r="K179" s="26"/>
      <c r="L179" s="26"/>
      <c r="M179" s="27"/>
    </row>
    <row r="180" spans="2:13" hidden="1" x14ac:dyDescent="0.25">
      <c r="B180" s="42" t="str">
        <f>CONCATENATE("7.",Prüfkriterien_7[[#This Row],[Spalte2]])</f>
        <v>7.10</v>
      </c>
      <c r="C180" s="43">
        <f>ROW()-ROW(Prüfkriterien_7[[#Headers],[Spalte3]])</f>
        <v>10</v>
      </c>
      <c r="D180" s="43">
        <f>(Prüfkriterien_7[Spalte2]+70)/10</f>
        <v>8</v>
      </c>
      <c r="E180" s="80"/>
      <c r="F180" s="78"/>
      <c r="G180" s="78"/>
      <c r="H180" s="46"/>
      <c r="I180" s="46"/>
      <c r="J180" s="46"/>
      <c r="K180" s="46"/>
      <c r="L180" s="46"/>
      <c r="M180" s="47"/>
    </row>
    <row r="181" spans="2:13" hidden="1" x14ac:dyDescent="0.25">
      <c r="B181" s="212" t="s">
        <v>107</v>
      </c>
      <c r="C181" s="213"/>
      <c r="D181" s="213"/>
      <c r="E181" s="213"/>
      <c r="F181" s="213"/>
      <c r="G181" s="213"/>
      <c r="H181" s="213"/>
      <c r="I181" s="213"/>
      <c r="J181" s="213"/>
      <c r="K181" s="213"/>
      <c r="L181" s="213"/>
      <c r="M181" s="214"/>
    </row>
    <row r="182" spans="2:13" ht="15" hidden="1" customHeight="1" x14ac:dyDescent="0.25">
      <c r="B182" s="35" t="s">
        <v>39</v>
      </c>
      <c r="C182" s="36" t="s">
        <v>40</v>
      </c>
      <c r="D182" s="36" t="s">
        <v>41</v>
      </c>
      <c r="E182" s="80" t="s">
        <v>42</v>
      </c>
      <c r="F182" s="78" t="s">
        <v>43</v>
      </c>
      <c r="G182" s="78" t="s">
        <v>46</v>
      </c>
      <c r="H182" s="26" t="s">
        <v>47</v>
      </c>
      <c r="I182" s="26" t="s">
        <v>48</v>
      </c>
      <c r="J182" s="26" t="s">
        <v>49</v>
      </c>
      <c r="K182" s="26" t="s">
        <v>50</v>
      </c>
      <c r="L182" s="26" t="s">
        <v>51</v>
      </c>
      <c r="M182" s="27" t="s">
        <v>52</v>
      </c>
    </row>
    <row r="183" spans="2:13" ht="52.8" hidden="1" x14ac:dyDescent="0.25">
      <c r="B183" s="35" t="str">
        <f>CONCATENATE("8.",Prüfkriterien_8[[#This Row],[Spalte2]])</f>
        <v>8.1</v>
      </c>
      <c r="C183" s="36">
        <f>ROW()-ROW(Prüfkriterien_8[[#Headers],[Spalte3]])</f>
        <v>1</v>
      </c>
      <c r="D183" s="36">
        <f>(Prüfkriterien_8[Spalte2]+80)/10</f>
        <v>8.1</v>
      </c>
      <c r="E183" s="69" t="s">
        <v>113</v>
      </c>
      <c r="F183" s="78" t="s">
        <v>162</v>
      </c>
      <c r="G183" s="66" t="s">
        <v>313</v>
      </c>
      <c r="H183" s="26"/>
      <c r="I183" s="26" t="s">
        <v>36</v>
      </c>
      <c r="J183" s="26" t="s">
        <v>36</v>
      </c>
      <c r="K183" s="26"/>
      <c r="L183" s="26"/>
      <c r="M183" s="27"/>
    </row>
    <row r="184" spans="2:13" x14ac:dyDescent="0.25">
      <c r="B184" s="35"/>
      <c r="C184" s="36"/>
      <c r="D184" s="36"/>
      <c r="E184" s="80"/>
      <c r="F184" s="78"/>
      <c r="G184" s="78"/>
      <c r="H184" s="26"/>
      <c r="I184" s="26"/>
      <c r="J184" s="26"/>
      <c r="K184" s="26"/>
      <c r="L184" s="26"/>
      <c r="M184" s="27"/>
    </row>
    <row r="185" spans="2:13" s="39" customFormat="1" x14ac:dyDescent="0.25">
      <c r="B185" s="35"/>
      <c r="C185" s="36"/>
      <c r="D185" s="36"/>
      <c r="E185" s="80"/>
      <c r="F185" s="78"/>
      <c r="G185" s="78"/>
      <c r="H185" s="26"/>
      <c r="I185" s="26"/>
      <c r="J185" s="26"/>
      <c r="K185" s="26"/>
      <c r="L185" s="26"/>
      <c r="M185" s="27"/>
    </row>
    <row r="186" spans="2:13" hidden="1" x14ac:dyDescent="0.25">
      <c r="B186" s="211"/>
      <c r="C186" s="211"/>
      <c r="D186" s="211"/>
      <c r="E186" s="211"/>
      <c r="F186" s="211"/>
      <c r="G186" s="211"/>
      <c r="H186" s="211"/>
      <c r="I186" s="211"/>
      <c r="J186" s="211"/>
      <c r="K186" s="211"/>
      <c r="L186" s="211"/>
      <c r="M186" s="211"/>
    </row>
    <row r="187" spans="2:13" x14ac:dyDescent="0.25">
      <c r="B187" s="67"/>
      <c r="C187" s="68"/>
      <c r="D187" s="68"/>
      <c r="E187" s="69"/>
      <c r="F187" s="66"/>
      <c r="G187" s="66"/>
      <c r="H187" s="70"/>
      <c r="I187" s="70"/>
      <c r="J187" s="70"/>
      <c r="K187" s="70"/>
      <c r="L187" s="70"/>
      <c r="M187" s="71"/>
    </row>
    <row r="188" spans="2:13" x14ac:dyDescent="0.25">
      <c r="B188" s="67"/>
      <c r="C188" s="68"/>
      <c r="D188" s="68"/>
      <c r="E188" s="69"/>
      <c r="F188" s="66"/>
      <c r="G188" s="66"/>
      <c r="H188" s="70"/>
      <c r="I188" s="70"/>
      <c r="J188" s="70"/>
      <c r="K188" s="70"/>
      <c r="L188" s="70"/>
      <c r="M188" s="71"/>
    </row>
    <row r="189" spans="2:13" x14ac:dyDescent="0.25">
      <c r="B189" s="72"/>
      <c r="C189" s="73"/>
      <c r="D189" s="73"/>
      <c r="E189" s="74"/>
      <c r="F189" s="75"/>
      <c r="G189" s="75"/>
      <c r="H189" s="76"/>
      <c r="I189" s="76"/>
      <c r="J189" s="76"/>
      <c r="K189" s="76"/>
      <c r="L189" s="76"/>
      <c r="M189" s="77"/>
    </row>
    <row r="190" spans="2:13" x14ac:dyDescent="0.25">
      <c r="B190" s="67"/>
      <c r="C190" s="68"/>
      <c r="D190" s="68"/>
      <c r="E190" s="69"/>
      <c r="F190" s="66"/>
      <c r="G190" s="66"/>
      <c r="H190" s="70"/>
      <c r="I190" s="70"/>
      <c r="J190" s="70"/>
      <c r="K190" s="70"/>
      <c r="L190" s="70"/>
      <c r="M190" s="71"/>
    </row>
    <row r="191" spans="2:13" x14ac:dyDescent="0.25">
      <c r="B191" s="67"/>
      <c r="C191" s="68"/>
      <c r="D191" s="68"/>
      <c r="E191" s="69"/>
      <c r="F191" s="66"/>
      <c r="G191" s="66"/>
      <c r="H191" s="70"/>
      <c r="I191" s="70"/>
      <c r="J191" s="70"/>
      <c r="K191" s="70"/>
      <c r="L191" s="70"/>
      <c r="M191" s="71"/>
    </row>
    <row r="192" spans="2:13" x14ac:dyDescent="0.25">
      <c r="B192" s="72"/>
      <c r="C192" s="73"/>
      <c r="D192" s="73"/>
      <c r="E192" s="74"/>
      <c r="F192" s="75"/>
      <c r="G192" s="75"/>
      <c r="H192" s="76"/>
      <c r="I192" s="76"/>
      <c r="J192" s="76"/>
      <c r="K192" s="76"/>
      <c r="L192" s="76"/>
      <c r="M192" s="77"/>
    </row>
    <row r="193" spans="2:13" ht="12.6" customHeight="1" x14ac:dyDescent="0.25">
      <c r="B193" s="211"/>
      <c r="C193" s="211"/>
      <c r="D193" s="211"/>
      <c r="E193" s="211"/>
      <c r="F193" s="211"/>
      <c r="G193" s="211"/>
      <c r="H193" s="211"/>
      <c r="I193" s="211"/>
      <c r="J193" s="211"/>
      <c r="K193" s="211"/>
      <c r="L193" s="211"/>
      <c r="M193" s="211"/>
    </row>
    <row r="194" spans="2:13" x14ac:dyDescent="0.25">
      <c r="B194" s="67"/>
      <c r="C194" s="68"/>
      <c r="D194" s="68"/>
      <c r="E194" s="69"/>
      <c r="F194" s="66"/>
      <c r="G194" s="66"/>
      <c r="H194" s="70"/>
      <c r="I194" s="70"/>
      <c r="J194" s="70"/>
      <c r="K194" s="70"/>
      <c r="L194" s="70"/>
      <c r="M194" s="71"/>
    </row>
    <row r="195" spans="2:13" x14ac:dyDescent="0.25">
      <c r="B195" s="67"/>
      <c r="C195" s="68"/>
      <c r="D195" s="68"/>
      <c r="E195" s="69"/>
      <c r="F195" s="66"/>
      <c r="G195" s="66"/>
      <c r="H195" s="70"/>
      <c r="I195" s="70"/>
      <c r="J195" s="70"/>
      <c r="K195" s="70"/>
      <c r="L195" s="70"/>
      <c r="M195" s="71"/>
    </row>
    <row r="196" spans="2:13" x14ac:dyDescent="0.25">
      <c r="B196" s="72"/>
      <c r="C196" s="73"/>
      <c r="D196" s="73"/>
      <c r="E196" s="74"/>
      <c r="F196" s="75"/>
      <c r="G196" s="75"/>
      <c r="H196" s="76"/>
      <c r="I196" s="76"/>
      <c r="J196" s="76"/>
      <c r="K196" s="76"/>
      <c r="L196" s="76"/>
      <c r="M196" s="77"/>
    </row>
    <row r="197" spans="2:13" x14ac:dyDescent="0.25">
      <c r="B197" s="67"/>
      <c r="C197" s="68"/>
      <c r="D197" s="68"/>
      <c r="E197" s="69"/>
      <c r="F197" s="66"/>
      <c r="G197" s="66"/>
      <c r="H197" s="70"/>
      <c r="I197" s="70"/>
      <c r="J197" s="70"/>
      <c r="K197" s="70"/>
      <c r="L197" s="70"/>
      <c r="M197" s="71"/>
    </row>
    <row r="198" spans="2:13" x14ac:dyDescent="0.25">
      <c r="B198" s="67"/>
      <c r="C198" s="68"/>
      <c r="D198" s="68"/>
      <c r="E198" s="69"/>
      <c r="F198" s="66"/>
      <c r="G198" s="66"/>
      <c r="H198" s="70"/>
      <c r="I198" s="70"/>
      <c r="J198" s="70"/>
      <c r="K198" s="70"/>
      <c r="L198" s="70"/>
      <c r="M198" s="71"/>
    </row>
    <row r="199" spans="2:13" x14ac:dyDescent="0.25">
      <c r="B199" s="72"/>
      <c r="C199" s="73"/>
      <c r="D199" s="73"/>
      <c r="E199" s="74"/>
      <c r="F199" s="75"/>
      <c r="G199" s="75"/>
      <c r="H199" s="76"/>
      <c r="I199" s="76"/>
      <c r="J199" s="76"/>
      <c r="K199" s="76"/>
      <c r="L199" s="76"/>
      <c r="M199" s="77"/>
    </row>
    <row r="200" spans="2:13" hidden="1" x14ac:dyDescent="0.25">
      <c r="B200" s="211"/>
      <c r="C200" s="211"/>
      <c r="D200" s="211"/>
      <c r="E200" s="211"/>
      <c r="F200" s="211"/>
      <c r="G200" s="211"/>
      <c r="H200" s="211"/>
      <c r="I200" s="211"/>
      <c r="J200" s="211"/>
      <c r="K200" s="211"/>
      <c r="L200" s="211"/>
      <c r="M200" s="211"/>
    </row>
    <row r="201" spans="2:13" x14ac:dyDescent="0.25">
      <c r="B201" s="67"/>
      <c r="C201" s="68"/>
      <c r="D201" s="68"/>
      <c r="E201" s="69"/>
      <c r="F201" s="66"/>
      <c r="G201" s="66"/>
      <c r="H201" s="70"/>
      <c r="I201" s="70"/>
      <c r="J201" s="70"/>
      <c r="K201" s="70"/>
      <c r="L201" s="70"/>
      <c r="M201" s="71"/>
    </row>
    <row r="202" spans="2:13" x14ac:dyDescent="0.25">
      <c r="B202" s="67"/>
      <c r="C202" s="68"/>
      <c r="D202" s="68"/>
      <c r="E202" s="69"/>
      <c r="F202" s="66"/>
      <c r="G202" s="66"/>
      <c r="H202" s="70"/>
      <c r="I202" s="70"/>
      <c r="J202" s="70"/>
      <c r="K202" s="70"/>
      <c r="L202" s="70"/>
      <c r="M202" s="71"/>
    </row>
    <row r="203" spans="2:13" x14ac:dyDescent="0.25">
      <c r="B203" s="42"/>
      <c r="C203" s="43"/>
      <c r="D203" s="43"/>
      <c r="E203" s="44"/>
      <c r="F203" s="45"/>
      <c r="G203" s="45"/>
      <c r="H203" s="46"/>
      <c r="I203" s="46"/>
      <c r="J203" s="46"/>
      <c r="K203" s="46"/>
      <c r="L203" s="46"/>
      <c r="M203" s="47"/>
    </row>
    <row r="204" spans="2:13" x14ac:dyDescent="0.25">
      <c r="B204" s="35"/>
      <c r="C204" s="36"/>
      <c r="D204" s="36"/>
      <c r="E204" s="80"/>
      <c r="F204" s="78"/>
      <c r="G204" s="78"/>
      <c r="H204" s="26"/>
      <c r="I204" s="26"/>
      <c r="J204" s="26"/>
      <c r="K204" s="26"/>
      <c r="L204" s="26"/>
      <c r="M204" s="27"/>
    </row>
    <row r="205" spans="2:13" ht="24" customHeight="1" x14ac:dyDescent="0.25">
      <c r="B205" s="35"/>
      <c r="C205" s="36"/>
      <c r="D205" s="36"/>
      <c r="E205" s="80"/>
      <c r="F205" s="78"/>
      <c r="G205" s="78"/>
      <c r="H205" s="26"/>
      <c r="I205" s="26"/>
      <c r="J205" s="26"/>
      <c r="K205" s="26"/>
      <c r="L205" s="26"/>
      <c r="M205" s="27"/>
    </row>
    <row r="206" spans="2:13" ht="15" customHeight="1" x14ac:dyDescent="0.25">
      <c r="B206" s="42"/>
      <c r="C206" s="43"/>
      <c r="D206" s="43"/>
      <c r="E206" s="44"/>
      <c r="F206" s="45"/>
      <c r="G206" s="45"/>
      <c r="H206" s="46"/>
      <c r="I206" s="46"/>
      <c r="J206" s="46"/>
      <c r="K206" s="46"/>
      <c r="L206" s="46"/>
      <c r="M206" s="47"/>
    </row>
  </sheetData>
  <sheetProtection algorithmName="SHA-512" hashValue="DuQmlCOnkBAwmJ0Tl+pEdYTL/PncpT6Ke+a/66AHo3eFssGRf9MaOo2C0EE8awkixLF/q98U5LcqxQImQAfm+A==" saltValue="gSd5XAhrQU5pUQajM6wKPw==" spinCount="100000" sheet="1" formatCells="0" formatRows="0" selectLockedCells="1"/>
  <mergeCells count="23">
    <mergeCell ref="B128:M128"/>
    <mergeCell ref="C4:K4"/>
    <mergeCell ref="B6:B7"/>
    <mergeCell ref="C6:C7"/>
    <mergeCell ref="E6:E7"/>
    <mergeCell ref="F6:F7"/>
    <mergeCell ref="G6:G7"/>
    <mergeCell ref="H6:L6"/>
    <mergeCell ref="M6:M7"/>
    <mergeCell ref="D6:D7"/>
    <mergeCell ref="B120:M120"/>
    <mergeCell ref="B2:M2"/>
    <mergeCell ref="B5:M5"/>
    <mergeCell ref="B8:M8"/>
    <mergeCell ref="B21:M21"/>
    <mergeCell ref="B37:M37"/>
    <mergeCell ref="B3:M3"/>
    <mergeCell ref="B200:M200"/>
    <mergeCell ref="B152:M152"/>
    <mergeCell ref="B169:M169"/>
    <mergeCell ref="B181:M181"/>
    <mergeCell ref="B186:M186"/>
    <mergeCell ref="B193:M193"/>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2024
&amp;C&amp;G&amp;R
&amp;"Arial,Standard"&amp;8&amp;P von &amp;N</oddFooter>
  </headerFooter>
  <rowBreaks count="1" manualBreakCount="1">
    <brk id="119" max="16383" man="1"/>
  </rowBreaks>
  <legacyDrawingHF r:id="rId2"/>
  <tableParts count="8">
    <tablePart r:id="rId3"/>
    <tablePart r:id="rId4"/>
    <tablePart r:id="rId5"/>
    <tablePart r:id="rId6"/>
    <tablePart r:id="rId7"/>
    <tablePart r:id="rId8"/>
    <tablePart r:id="rId9"/>
    <tablePart r:id="rId10"/>
  </tableParts>
  <extLst>
    <ext xmlns:x14="http://schemas.microsoft.com/office/spreadsheetml/2009/9/main" uri="{78C0D931-6437-407d-A8EE-F0AAD7539E65}">
      <x14:conditionalFormattings>
        <x14:conditionalFormatting xmlns:xm="http://schemas.microsoft.com/office/excel/2006/main">
          <x14:cfRule type="containsText" priority="90" operator="containsText" id="{5E95DCB8-8D9B-43CB-9F0E-367D7B8C392E}">
            <xm:f>NOT(ISERROR(SEARCH("grau",H22)))</xm:f>
            <xm:f>"grau"</xm:f>
            <x14:dxf>
              <font>
                <color rgb="FF808080"/>
              </font>
              <fill>
                <patternFill>
                  <bgColor rgb="FF808080"/>
                </patternFill>
              </fill>
            </x14:dxf>
          </x14:cfRule>
          <xm:sqref>H22:L36 H38:L38 H40:L48 H39 K39:L39 H49 K49:L49 H67 K67:L67 H83:L101 H82 K82:L82 H103:L116 H102 K102:L102 H170:L170 H68:L81 H50:L66 H121:L122 H126:L127 H178:L180 H117:H119 K117:L119 I117:J118 H129:L151 H153:L168</xm:sqref>
        </x14:conditionalFormatting>
        <x14:conditionalFormatting xmlns:xm="http://schemas.microsoft.com/office/excel/2006/main">
          <x14:cfRule type="containsText" priority="87" operator="containsText" id="{856D55F9-5406-42BE-8943-059812964641}">
            <xm:f>NOT(ISERROR(SEARCH("grau",H15)))</xm:f>
            <xm:f>"grau"</xm:f>
            <x14:dxf>
              <font>
                <strike val="0"/>
                <color rgb="FF808080"/>
              </font>
              <fill>
                <patternFill>
                  <bgColor rgb="FF808080"/>
                </patternFill>
              </fill>
            </x14:dxf>
          </x14:cfRule>
          <xm:sqref>H15:L20</xm:sqref>
        </x14:conditionalFormatting>
        <x14:conditionalFormatting xmlns:xm="http://schemas.microsoft.com/office/excel/2006/main">
          <x14:cfRule type="containsText" priority="83" operator="containsText" id="{CF7EDDB7-2157-4E54-80CC-AC6AB6FBA5CD}">
            <xm:f>NOT(ISERROR(SEARCH("grau",H182)))</xm:f>
            <xm:f>"grau"</xm:f>
            <x14:dxf>
              <font>
                <color rgb="FF808080"/>
              </font>
              <fill>
                <patternFill>
                  <bgColor rgb="FF808080"/>
                </patternFill>
              </fill>
            </x14:dxf>
          </x14:cfRule>
          <xm:sqref>H182:L182 H184:L185</xm:sqref>
        </x14:conditionalFormatting>
        <x14:conditionalFormatting xmlns:xm="http://schemas.microsoft.com/office/excel/2006/main">
          <x14:cfRule type="containsText" priority="82" operator="containsText" id="{A15A7D79-1345-4D48-A805-61E375A492E8}">
            <xm:f>NOT(ISERROR(SEARCH("grau",H187)))</xm:f>
            <xm:f>"grau"</xm:f>
            <x14:dxf>
              <font>
                <color rgb="FF808080"/>
              </font>
              <fill>
                <patternFill>
                  <bgColor rgb="FF808080"/>
                </patternFill>
              </fill>
            </x14:dxf>
          </x14:cfRule>
          <xm:sqref>H187:L192</xm:sqref>
        </x14:conditionalFormatting>
        <x14:conditionalFormatting xmlns:xm="http://schemas.microsoft.com/office/excel/2006/main">
          <x14:cfRule type="containsText" priority="81" operator="containsText" id="{24D64CB9-06C8-4AB6-96E9-068B2C93B725}">
            <xm:f>NOT(ISERROR(SEARCH("grau",H194)))</xm:f>
            <xm:f>"grau"</xm:f>
            <x14:dxf>
              <font>
                <color rgb="FF808080"/>
              </font>
              <fill>
                <patternFill>
                  <bgColor rgb="FF808080"/>
                </patternFill>
              </fill>
            </x14:dxf>
          </x14:cfRule>
          <xm:sqref>H194:L199</xm:sqref>
        </x14:conditionalFormatting>
        <x14:conditionalFormatting xmlns:xm="http://schemas.microsoft.com/office/excel/2006/main">
          <x14:cfRule type="containsText" priority="80" operator="containsText" id="{04852FE4-12C5-447A-9DDA-1F52D59ECA2D}">
            <xm:f>NOT(ISERROR(SEARCH("grau",H201)))</xm:f>
            <xm:f>"grau"</xm:f>
            <x14:dxf>
              <font>
                <color rgb="FF808080"/>
              </font>
              <fill>
                <patternFill>
                  <bgColor rgb="FF808080"/>
                </patternFill>
              </fill>
            </x14:dxf>
          </x14:cfRule>
          <xm:sqref>H201:L206</xm:sqref>
        </x14:conditionalFormatting>
        <x14:conditionalFormatting xmlns:xm="http://schemas.microsoft.com/office/excel/2006/main">
          <x14:cfRule type="containsText" priority="79" operator="containsText" id="{FDE03936-4D75-47EA-87AA-474C314BE400}">
            <xm:f>NOT(ISERROR(SEARCH("grau",I39)))</xm:f>
            <xm:f>"grau"</xm:f>
            <x14:dxf>
              <font>
                <color rgb="FF808080"/>
              </font>
              <fill>
                <patternFill>
                  <bgColor rgb="FF808080"/>
                </patternFill>
              </fill>
            </x14:dxf>
          </x14:cfRule>
          <xm:sqref>I39</xm:sqref>
        </x14:conditionalFormatting>
        <x14:conditionalFormatting xmlns:xm="http://schemas.microsoft.com/office/excel/2006/main">
          <x14:cfRule type="containsText" priority="78" operator="containsText" id="{C5B79B38-20AE-4409-BF86-AA163C74B781}">
            <xm:f>NOT(ISERROR(SEARCH("grau",J39)))</xm:f>
            <xm:f>"grau"</xm:f>
            <x14:dxf>
              <font>
                <color rgb="FF808080"/>
              </font>
              <fill>
                <patternFill>
                  <bgColor rgb="FF808080"/>
                </patternFill>
              </fill>
            </x14:dxf>
          </x14:cfRule>
          <xm:sqref>J39</xm:sqref>
        </x14:conditionalFormatting>
        <x14:conditionalFormatting xmlns:xm="http://schemas.microsoft.com/office/excel/2006/main">
          <x14:cfRule type="containsText" priority="77" operator="containsText" id="{343D6031-B283-4739-ABE9-E4F264E201FF}">
            <xm:f>NOT(ISERROR(SEARCH("grau",I49)))</xm:f>
            <xm:f>"grau"</xm:f>
            <x14:dxf>
              <font>
                <color rgb="FF808080"/>
              </font>
              <fill>
                <patternFill>
                  <bgColor rgb="FF808080"/>
                </patternFill>
              </fill>
            </x14:dxf>
          </x14:cfRule>
          <xm:sqref>I49</xm:sqref>
        </x14:conditionalFormatting>
        <x14:conditionalFormatting xmlns:xm="http://schemas.microsoft.com/office/excel/2006/main">
          <x14:cfRule type="containsText" priority="76" operator="containsText" id="{16D2DC80-0301-4807-AE3E-D7C150C2709D}">
            <xm:f>NOT(ISERROR(SEARCH("grau",J49)))</xm:f>
            <xm:f>"grau"</xm:f>
            <x14:dxf>
              <font>
                <color rgb="FF808080"/>
              </font>
              <fill>
                <patternFill>
                  <bgColor rgb="FF808080"/>
                </patternFill>
              </fill>
            </x14:dxf>
          </x14:cfRule>
          <xm:sqref>J49</xm:sqref>
        </x14:conditionalFormatting>
        <x14:conditionalFormatting xmlns:xm="http://schemas.microsoft.com/office/excel/2006/main">
          <x14:cfRule type="containsText" priority="75" operator="containsText" id="{5D26F8C7-F3CB-474E-8625-56D64467B3E1}">
            <xm:f>NOT(ISERROR(SEARCH("grau",I67)))</xm:f>
            <xm:f>"grau"</xm:f>
            <x14:dxf>
              <font>
                <color rgb="FF808080"/>
              </font>
              <fill>
                <patternFill>
                  <bgColor rgb="FF808080"/>
                </patternFill>
              </fill>
            </x14:dxf>
          </x14:cfRule>
          <xm:sqref>I67</xm:sqref>
        </x14:conditionalFormatting>
        <x14:conditionalFormatting xmlns:xm="http://schemas.microsoft.com/office/excel/2006/main">
          <x14:cfRule type="containsText" priority="74" operator="containsText" id="{36881047-BAD2-417A-B4D0-00800402D663}">
            <xm:f>NOT(ISERROR(SEARCH("grau",J67)))</xm:f>
            <xm:f>"grau"</xm:f>
            <x14:dxf>
              <font>
                <color rgb="FF808080"/>
              </font>
              <fill>
                <patternFill>
                  <bgColor rgb="FF808080"/>
                </patternFill>
              </fill>
            </x14:dxf>
          </x14:cfRule>
          <xm:sqref>J67</xm:sqref>
        </x14:conditionalFormatting>
        <x14:conditionalFormatting xmlns:xm="http://schemas.microsoft.com/office/excel/2006/main">
          <x14:cfRule type="containsText" priority="73" operator="containsText" id="{064E3209-E3F0-4406-A782-B1E1C1EA0E3C}">
            <xm:f>NOT(ISERROR(SEARCH("grau",I82)))</xm:f>
            <xm:f>"grau"</xm:f>
            <x14:dxf>
              <font>
                <color rgb="FF808080"/>
              </font>
              <fill>
                <patternFill>
                  <bgColor rgb="FF808080"/>
                </patternFill>
              </fill>
            </x14:dxf>
          </x14:cfRule>
          <xm:sqref>I82</xm:sqref>
        </x14:conditionalFormatting>
        <x14:conditionalFormatting xmlns:xm="http://schemas.microsoft.com/office/excel/2006/main">
          <x14:cfRule type="containsText" priority="72" operator="containsText" id="{66FD5DFC-D3A1-46D1-95F2-1CF98F723977}">
            <xm:f>NOT(ISERROR(SEARCH("grau",J82)))</xm:f>
            <xm:f>"grau"</xm:f>
            <x14:dxf>
              <font>
                <color rgb="FF808080"/>
              </font>
              <fill>
                <patternFill>
                  <bgColor rgb="FF808080"/>
                </patternFill>
              </fill>
            </x14:dxf>
          </x14:cfRule>
          <xm:sqref>J82</xm:sqref>
        </x14:conditionalFormatting>
        <x14:conditionalFormatting xmlns:xm="http://schemas.microsoft.com/office/excel/2006/main">
          <x14:cfRule type="containsText" priority="71" operator="containsText" id="{E48795EC-58BE-482D-864D-8374C06E2BA5}">
            <xm:f>NOT(ISERROR(SEARCH("grau",I102)))</xm:f>
            <xm:f>"grau"</xm:f>
            <x14:dxf>
              <font>
                <color rgb="FF808080"/>
              </font>
              <fill>
                <patternFill>
                  <bgColor rgb="FF808080"/>
                </patternFill>
              </fill>
            </x14:dxf>
          </x14:cfRule>
          <xm:sqref>I102</xm:sqref>
        </x14:conditionalFormatting>
        <x14:conditionalFormatting xmlns:xm="http://schemas.microsoft.com/office/excel/2006/main">
          <x14:cfRule type="containsText" priority="70" operator="containsText" id="{1070FE67-CEF9-4200-9F35-18B90DD25526}">
            <xm:f>NOT(ISERROR(SEARCH("grau",J102)))</xm:f>
            <xm:f>"grau"</xm:f>
            <x14:dxf>
              <font>
                <color rgb="FF808080"/>
              </font>
              <fill>
                <patternFill>
                  <bgColor rgb="FF808080"/>
                </patternFill>
              </fill>
            </x14:dxf>
          </x14:cfRule>
          <xm:sqref>J102</xm:sqref>
        </x14:conditionalFormatting>
        <x14:conditionalFormatting xmlns:xm="http://schemas.microsoft.com/office/excel/2006/main">
          <x14:cfRule type="containsText" priority="67" operator="containsText" id="{92A597EF-A47E-4AF4-9E47-D319FC6F474F}">
            <xm:f>NOT(ISERROR(SEARCH("grau",I119)))</xm:f>
            <xm:f>"grau"</xm:f>
            <x14:dxf>
              <font>
                <color rgb="FF808080"/>
              </font>
              <fill>
                <patternFill>
                  <bgColor rgb="FF808080"/>
                </patternFill>
              </fill>
            </x14:dxf>
          </x14:cfRule>
          <xm:sqref>I119</xm:sqref>
        </x14:conditionalFormatting>
        <x14:conditionalFormatting xmlns:xm="http://schemas.microsoft.com/office/excel/2006/main">
          <x14:cfRule type="containsText" priority="66" operator="containsText" id="{71896CC3-2CF1-4005-BBCB-BCFE6E85C221}">
            <xm:f>NOT(ISERROR(SEARCH("grau",J119)))</xm:f>
            <xm:f>"grau"</xm:f>
            <x14:dxf>
              <font>
                <color rgb="FF808080"/>
              </font>
              <fill>
                <patternFill>
                  <bgColor rgb="FF808080"/>
                </patternFill>
              </fill>
            </x14:dxf>
          </x14:cfRule>
          <xm:sqref>J119</xm:sqref>
        </x14:conditionalFormatting>
        <x14:conditionalFormatting xmlns:xm="http://schemas.microsoft.com/office/excel/2006/main">
          <x14:cfRule type="containsText" priority="65" operator="containsText" id="{0C6E4209-D985-44D3-BF8B-B5C4B00538F2}">
            <xm:f>NOT(ISERROR(SEARCH("grau",I10)))</xm:f>
            <xm:f>"grau"</xm:f>
            <x14:dxf>
              <font>
                <strike val="0"/>
                <color rgb="FF808080"/>
              </font>
              <fill>
                <patternFill>
                  <bgColor rgb="FF808080"/>
                </patternFill>
              </fill>
            </x14:dxf>
          </x14:cfRule>
          <xm:sqref>I10:J11 L10:L11</xm:sqref>
        </x14:conditionalFormatting>
        <x14:conditionalFormatting xmlns:xm="http://schemas.microsoft.com/office/excel/2006/main">
          <x14:cfRule type="containsText" priority="64" operator="containsText" id="{B73C28EA-BCDA-4EF5-99EF-9409020BF7AB}">
            <xm:f>NOT(ISERROR(SEARCH("grau",I123)))</xm:f>
            <xm:f>"grau"</xm:f>
            <x14:dxf>
              <font>
                <strike val="0"/>
                <color rgb="FF808080"/>
              </font>
              <fill>
                <patternFill>
                  <bgColor rgb="FF808080"/>
                </patternFill>
              </fill>
            </x14:dxf>
          </x14:cfRule>
          <xm:sqref>I123:J125</xm:sqref>
        </x14:conditionalFormatting>
        <x14:conditionalFormatting xmlns:xm="http://schemas.microsoft.com/office/excel/2006/main">
          <x14:cfRule type="containsText" priority="63" operator="containsText" id="{6918AA70-EA3F-42F5-BF7F-2FA09F075C10}">
            <xm:f>NOT(ISERROR(SEARCH("grau",H183)))</xm:f>
            <xm:f>"grau"</xm:f>
            <x14:dxf>
              <font>
                <color rgb="FF808080"/>
              </font>
              <fill>
                <patternFill>
                  <bgColor rgb="FF808080"/>
                </patternFill>
              </fill>
            </x14:dxf>
          </x14:cfRule>
          <xm:sqref>H183:L183</xm:sqref>
        </x14:conditionalFormatting>
        <x14:conditionalFormatting xmlns:xm="http://schemas.microsoft.com/office/excel/2006/main">
          <x14:cfRule type="containsText" priority="62" operator="containsText" id="{5D1570EF-52DE-4574-AC55-5A2401FE2E23}">
            <xm:f>NOT(ISERROR(SEARCH("grau",I177)))</xm:f>
            <xm:f>"grau"</xm:f>
            <x14:dxf>
              <font>
                <color rgb="FF808080"/>
              </font>
              <fill>
                <patternFill>
                  <bgColor rgb="FF808080"/>
                </patternFill>
              </fill>
            </x14:dxf>
          </x14:cfRule>
          <xm:sqref>I177:J177</xm:sqref>
        </x14:conditionalFormatting>
        <x14:conditionalFormatting xmlns:xm="http://schemas.microsoft.com/office/excel/2006/main">
          <x14:cfRule type="containsText" priority="61" operator="containsText" id="{6A57D87B-B5D5-4E14-BAAD-B3BE2F02C37C}">
            <xm:f>NOT(ISERROR(SEARCH("grau",H10)))</xm:f>
            <xm:f>"grau"</xm:f>
            <x14:dxf>
              <font>
                <strike val="0"/>
                <color rgb="FF808080"/>
              </font>
              <fill>
                <patternFill>
                  <bgColor rgb="FF808080"/>
                </patternFill>
              </fill>
            </x14:dxf>
          </x14:cfRule>
          <xm:sqref>H10</xm:sqref>
        </x14:conditionalFormatting>
        <x14:conditionalFormatting xmlns:xm="http://schemas.microsoft.com/office/excel/2006/main">
          <x14:cfRule type="containsText" priority="60" operator="containsText" id="{E1A6D922-4B48-4E48-8E61-56FD79A34CB7}">
            <xm:f>NOT(ISERROR(SEARCH("grau",K10)))</xm:f>
            <xm:f>"grau"</xm:f>
            <x14:dxf>
              <font>
                <strike val="0"/>
                <color rgb="FF808080"/>
              </font>
              <fill>
                <patternFill>
                  <bgColor rgb="FF808080"/>
                </patternFill>
              </fill>
            </x14:dxf>
          </x14:cfRule>
          <xm:sqref>K10</xm:sqref>
        </x14:conditionalFormatting>
        <x14:conditionalFormatting xmlns:xm="http://schemas.microsoft.com/office/excel/2006/main">
          <x14:cfRule type="containsText" priority="59" operator="containsText" id="{12D0A3E6-0B4F-4B11-A091-D3A221F39B4D}">
            <xm:f>NOT(ISERROR(SEARCH("grau",H11)))</xm:f>
            <xm:f>"grau"</xm:f>
            <x14:dxf>
              <font>
                <strike val="0"/>
                <color rgb="FF808080"/>
              </font>
              <fill>
                <patternFill>
                  <bgColor rgb="FF808080"/>
                </patternFill>
              </fill>
            </x14:dxf>
          </x14:cfRule>
          <xm:sqref>H11</xm:sqref>
        </x14:conditionalFormatting>
        <x14:conditionalFormatting xmlns:xm="http://schemas.microsoft.com/office/excel/2006/main">
          <x14:cfRule type="containsText" priority="58" operator="containsText" id="{64C2C3AD-B6F1-4092-8093-23C5A457D524}">
            <xm:f>NOT(ISERROR(SEARCH("grau",K11)))</xm:f>
            <xm:f>"grau"</xm:f>
            <x14:dxf>
              <font>
                <strike val="0"/>
                <color rgb="FF808080"/>
              </font>
              <fill>
                <patternFill>
                  <bgColor rgb="FF808080"/>
                </patternFill>
              </fill>
            </x14:dxf>
          </x14:cfRule>
          <xm:sqref>K11</xm:sqref>
        </x14:conditionalFormatting>
        <x14:conditionalFormatting xmlns:xm="http://schemas.microsoft.com/office/excel/2006/main">
          <x14:cfRule type="containsText" priority="57" operator="containsText" id="{B7953415-2A5D-4E97-999F-482E1BC1D4E5}">
            <xm:f>NOT(ISERROR(SEARCH("grau",H12)))</xm:f>
            <xm:f>"grau"</xm:f>
            <x14:dxf>
              <font>
                <strike val="0"/>
                <color rgb="FF808080"/>
              </font>
              <fill>
                <patternFill>
                  <bgColor rgb="FF808080"/>
                </patternFill>
              </fill>
            </x14:dxf>
          </x14:cfRule>
          <xm:sqref>H12</xm:sqref>
        </x14:conditionalFormatting>
        <x14:conditionalFormatting xmlns:xm="http://schemas.microsoft.com/office/excel/2006/main">
          <x14:cfRule type="containsText" priority="56" operator="containsText" id="{746E67DD-584F-4C7B-9587-BFA86D60A391}">
            <xm:f>NOT(ISERROR(SEARCH("grau",I12)))</xm:f>
            <xm:f>"grau"</xm:f>
            <x14:dxf>
              <font>
                <strike val="0"/>
                <color rgb="FF808080"/>
              </font>
              <fill>
                <patternFill>
                  <bgColor rgb="FF808080"/>
                </patternFill>
              </fill>
            </x14:dxf>
          </x14:cfRule>
          <xm:sqref>I12</xm:sqref>
        </x14:conditionalFormatting>
        <x14:conditionalFormatting xmlns:xm="http://schemas.microsoft.com/office/excel/2006/main">
          <x14:cfRule type="containsText" priority="55" operator="containsText" id="{F0859002-FB1E-4374-9F8E-81F0D2387AA9}">
            <xm:f>NOT(ISERROR(SEARCH("grau",J12)))</xm:f>
            <xm:f>"grau"</xm:f>
            <x14:dxf>
              <font>
                <strike val="0"/>
                <color rgb="FF808080"/>
              </font>
              <fill>
                <patternFill>
                  <bgColor rgb="FF808080"/>
                </patternFill>
              </fill>
            </x14:dxf>
          </x14:cfRule>
          <xm:sqref>J12</xm:sqref>
        </x14:conditionalFormatting>
        <x14:conditionalFormatting xmlns:xm="http://schemas.microsoft.com/office/excel/2006/main">
          <x14:cfRule type="containsText" priority="54" operator="containsText" id="{860172D6-9968-40DB-A5EE-1AA31DF15AEE}">
            <xm:f>NOT(ISERROR(SEARCH("grau",K12)))</xm:f>
            <xm:f>"grau"</xm:f>
            <x14:dxf>
              <font>
                <strike val="0"/>
                <color rgb="FF808080"/>
              </font>
              <fill>
                <patternFill>
                  <bgColor rgb="FF808080"/>
                </patternFill>
              </fill>
            </x14:dxf>
          </x14:cfRule>
          <xm:sqref>K12</xm:sqref>
        </x14:conditionalFormatting>
        <x14:conditionalFormatting xmlns:xm="http://schemas.microsoft.com/office/excel/2006/main">
          <x14:cfRule type="containsText" priority="53" operator="containsText" id="{A3AD2D58-0C54-4457-A362-6731AEFBC98E}">
            <xm:f>NOT(ISERROR(SEARCH("grau",L12)))</xm:f>
            <xm:f>"grau"</xm:f>
            <x14:dxf>
              <font>
                <strike val="0"/>
                <color rgb="FF808080"/>
              </font>
              <fill>
                <patternFill>
                  <bgColor rgb="FF808080"/>
                </patternFill>
              </fill>
            </x14:dxf>
          </x14:cfRule>
          <xm:sqref>L12</xm:sqref>
        </x14:conditionalFormatting>
        <x14:conditionalFormatting xmlns:xm="http://schemas.microsoft.com/office/excel/2006/main">
          <x14:cfRule type="containsText" priority="52" operator="containsText" id="{50928E71-22B5-46A3-A573-01B5795551F6}">
            <xm:f>NOT(ISERROR(SEARCH("grau",H13)))</xm:f>
            <xm:f>"grau"</xm:f>
            <x14:dxf>
              <font>
                <strike val="0"/>
                <color rgb="FF808080"/>
              </font>
              <fill>
                <patternFill>
                  <bgColor rgb="FF808080"/>
                </patternFill>
              </fill>
            </x14:dxf>
          </x14:cfRule>
          <xm:sqref>H13</xm:sqref>
        </x14:conditionalFormatting>
        <x14:conditionalFormatting xmlns:xm="http://schemas.microsoft.com/office/excel/2006/main">
          <x14:cfRule type="containsText" priority="51" operator="containsText" id="{2198AF1A-C3A7-4E08-B736-5A046D573979}">
            <xm:f>NOT(ISERROR(SEARCH("grau",I13)))</xm:f>
            <xm:f>"grau"</xm:f>
            <x14:dxf>
              <font>
                <strike val="0"/>
                <color rgb="FF808080"/>
              </font>
              <fill>
                <patternFill>
                  <bgColor rgb="FF808080"/>
                </patternFill>
              </fill>
            </x14:dxf>
          </x14:cfRule>
          <xm:sqref>I13</xm:sqref>
        </x14:conditionalFormatting>
        <x14:conditionalFormatting xmlns:xm="http://schemas.microsoft.com/office/excel/2006/main">
          <x14:cfRule type="containsText" priority="50" operator="containsText" id="{440B54FD-981B-4F1E-B25B-0E849CA9DE47}">
            <xm:f>NOT(ISERROR(SEARCH("grau",J13)))</xm:f>
            <xm:f>"grau"</xm:f>
            <x14:dxf>
              <font>
                <strike val="0"/>
                <color rgb="FF808080"/>
              </font>
              <fill>
                <patternFill>
                  <bgColor rgb="FF808080"/>
                </patternFill>
              </fill>
            </x14:dxf>
          </x14:cfRule>
          <xm:sqref>J13</xm:sqref>
        </x14:conditionalFormatting>
        <x14:conditionalFormatting xmlns:xm="http://schemas.microsoft.com/office/excel/2006/main">
          <x14:cfRule type="containsText" priority="49" operator="containsText" id="{12A96DF0-340A-4477-9158-9797653929AD}">
            <xm:f>NOT(ISERROR(SEARCH("grau",K13)))</xm:f>
            <xm:f>"grau"</xm:f>
            <x14:dxf>
              <font>
                <strike val="0"/>
                <color rgb="FF808080"/>
              </font>
              <fill>
                <patternFill>
                  <bgColor rgb="FF808080"/>
                </patternFill>
              </fill>
            </x14:dxf>
          </x14:cfRule>
          <xm:sqref>K13</xm:sqref>
        </x14:conditionalFormatting>
        <x14:conditionalFormatting xmlns:xm="http://schemas.microsoft.com/office/excel/2006/main">
          <x14:cfRule type="containsText" priority="48" operator="containsText" id="{BFE0FBC8-C737-4E31-9E33-D261987B5418}">
            <xm:f>NOT(ISERROR(SEARCH("grau",L13)))</xm:f>
            <xm:f>"grau"</xm:f>
            <x14:dxf>
              <font>
                <strike val="0"/>
                <color rgb="FF808080"/>
              </font>
              <fill>
                <patternFill>
                  <bgColor rgb="FF808080"/>
                </patternFill>
              </fill>
            </x14:dxf>
          </x14:cfRule>
          <xm:sqref>L13</xm:sqref>
        </x14:conditionalFormatting>
        <x14:conditionalFormatting xmlns:xm="http://schemas.microsoft.com/office/excel/2006/main">
          <x14:cfRule type="containsText" priority="47" operator="containsText" id="{8B3AEC9A-A1FD-4245-9A34-77CCD25923D7}">
            <xm:f>NOT(ISERROR(SEARCH("grau",H14)))</xm:f>
            <xm:f>"grau"</xm:f>
            <x14:dxf>
              <font>
                <strike val="0"/>
                <color rgb="FF808080"/>
              </font>
              <fill>
                <patternFill>
                  <bgColor rgb="FF808080"/>
                </patternFill>
              </fill>
            </x14:dxf>
          </x14:cfRule>
          <xm:sqref>H14</xm:sqref>
        </x14:conditionalFormatting>
        <x14:conditionalFormatting xmlns:xm="http://schemas.microsoft.com/office/excel/2006/main">
          <x14:cfRule type="containsText" priority="46" operator="containsText" id="{C2F2B454-9D03-4E7F-AF08-A1B731FCEFCC}">
            <xm:f>NOT(ISERROR(SEARCH("grau",I14)))</xm:f>
            <xm:f>"grau"</xm:f>
            <x14:dxf>
              <font>
                <strike val="0"/>
                <color rgb="FF808080"/>
              </font>
              <fill>
                <patternFill>
                  <bgColor rgb="FF808080"/>
                </patternFill>
              </fill>
            </x14:dxf>
          </x14:cfRule>
          <xm:sqref>I14</xm:sqref>
        </x14:conditionalFormatting>
        <x14:conditionalFormatting xmlns:xm="http://schemas.microsoft.com/office/excel/2006/main">
          <x14:cfRule type="containsText" priority="45" operator="containsText" id="{222EC946-8790-48DF-B1D6-127C2A21AFD9}">
            <xm:f>NOT(ISERROR(SEARCH("grau",J14)))</xm:f>
            <xm:f>"grau"</xm:f>
            <x14:dxf>
              <font>
                <strike val="0"/>
                <color rgb="FF808080"/>
              </font>
              <fill>
                <patternFill>
                  <bgColor rgb="FF808080"/>
                </patternFill>
              </fill>
            </x14:dxf>
          </x14:cfRule>
          <xm:sqref>J14</xm:sqref>
        </x14:conditionalFormatting>
        <x14:conditionalFormatting xmlns:xm="http://schemas.microsoft.com/office/excel/2006/main">
          <x14:cfRule type="containsText" priority="44" operator="containsText" id="{8FB9DC0C-D34A-4858-9433-C3E95509C499}">
            <xm:f>NOT(ISERROR(SEARCH("grau",K14)))</xm:f>
            <xm:f>"grau"</xm:f>
            <x14:dxf>
              <font>
                <strike val="0"/>
                <color rgb="FF808080"/>
              </font>
              <fill>
                <patternFill>
                  <bgColor rgb="FF808080"/>
                </patternFill>
              </fill>
            </x14:dxf>
          </x14:cfRule>
          <xm:sqref>K14</xm:sqref>
        </x14:conditionalFormatting>
        <x14:conditionalFormatting xmlns:xm="http://schemas.microsoft.com/office/excel/2006/main">
          <x14:cfRule type="containsText" priority="43" operator="containsText" id="{A7E2664E-C397-4609-9F12-9E0818E63EF2}">
            <xm:f>NOT(ISERROR(SEARCH("grau",L14)))</xm:f>
            <xm:f>"grau"</xm:f>
            <x14:dxf>
              <font>
                <strike val="0"/>
                <color rgb="FF808080"/>
              </font>
              <fill>
                <patternFill>
                  <bgColor rgb="FF808080"/>
                </patternFill>
              </fill>
            </x14:dxf>
          </x14:cfRule>
          <xm:sqref>L14</xm:sqref>
        </x14:conditionalFormatting>
        <x14:conditionalFormatting xmlns:xm="http://schemas.microsoft.com/office/excel/2006/main">
          <x14:cfRule type="containsText" priority="42" operator="containsText" id="{8948A8FF-2388-498D-B3F0-DB26272D14BB}">
            <xm:f>NOT(ISERROR(SEARCH("grau",H123)))</xm:f>
            <xm:f>"grau"</xm:f>
            <x14:dxf>
              <font>
                <color rgb="FF808080"/>
              </font>
              <fill>
                <patternFill>
                  <bgColor rgb="FF808080"/>
                </patternFill>
              </fill>
            </x14:dxf>
          </x14:cfRule>
          <xm:sqref>H123</xm:sqref>
        </x14:conditionalFormatting>
        <x14:conditionalFormatting xmlns:xm="http://schemas.microsoft.com/office/excel/2006/main">
          <x14:cfRule type="containsText" priority="41" operator="containsText" id="{11FED8E7-BFD1-41EF-BE4F-15CEB09666BD}">
            <xm:f>NOT(ISERROR(SEARCH("grau",K123)))</xm:f>
            <xm:f>"grau"</xm:f>
            <x14:dxf>
              <font>
                <color rgb="FF808080"/>
              </font>
              <fill>
                <patternFill>
                  <bgColor rgb="FF808080"/>
                </patternFill>
              </fill>
            </x14:dxf>
          </x14:cfRule>
          <xm:sqref>K123</xm:sqref>
        </x14:conditionalFormatting>
        <x14:conditionalFormatting xmlns:xm="http://schemas.microsoft.com/office/excel/2006/main">
          <x14:cfRule type="containsText" priority="40" operator="containsText" id="{E476AA4B-D0D7-493B-AD82-4AA36373CE7E}">
            <xm:f>NOT(ISERROR(SEARCH("grau",L123)))</xm:f>
            <xm:f>"grau"</xm:f>
            <x14:dxf>
              <font>
                <color rgb="FF808080"/>
              </font>
              <fill>
                <patternFill>
                  <bgColor rgb="FF808080"/>
                </patternFill>
              </fill>
            </x14:dxf>
          </x14:cfRule>
          <xm:sqref>L123</xm:sqref>
        </x14:conditionalFormatting>
        <x14:conditionalFormatting xmlns:xm="http://schemas.microsoft.com/office/excel/2006/main">
          <x14:cfRule type="containsText" priority="39" operator="containsText" id="{A95464F2-7306-412A-AE5F-022C924C745B}">
            <xm:f>NOT(ISERROR(SEARCH("grau",H124)))</xm:f>
            <xm:f>"grau"</xm:f>
            <x14:dxf>
              <font>
                <color rgb="FF808080"/>
              </font>
              <fill>
                <patternFill>
                  <bgColor rgb="FF808080"/>
                </patternFill>
              </fill>
            </x14:dxf>
          </x14:cfRule>
          <xm:sqref>H124</xm:sqref>
        </x14:conditionalFormatting>
        <x14:conditionalFormatting xmlns:xm="http://schemas.microsoft.com/office/excel/2006/main">
          <x14:cfRule type="containsText" priority="38" operator="containsText" id="{3A2B425C-58F5-40FB-A630-C9D6B2F60891}">
            <xm:f>NOT(ISERROR(SEARCH("grau",K124)))</xm:f>
            <xm:f>"grau"</xm:f>
            <x14:dxf>
              <font>
                <color rgb="FF808080"/>
              </font>
              <fill>
                <patternFill>
                  <bgColor rgb="FF808080"/>
                </patternFill>
              </fill>
            </x14:dxf>
          </x14:cfRule>
          <xm:sqref>K124</xm:sqref>
        </x14:conditionalFormatting>
        <x14:conditionalFormatting xmlns:xm="http://schemas.microsoft.com/office/excel/2006/main">
          <x14:cfRule type="containsText" priority="37" operator="containsText" id="{CCA5FC48-A90D-4354-848A-AEC5870C9386}">
            <xm:f>NOT(ISERROR(SEARCH("grau",L124)))</xm:f>
            <xm:f>"grau"</xm:f>
            <x14:dxf>
              <font>
                <color rgb="FF808080"/>
              </font>
              <fill>
                <patternFill>
                  <bgColor rgb="FF808080"/>
                </patternFill>
              </fill>
            </x14:dxf>
          </x14:cfRule>
          <xm:sqref>L124</xm:sqref>
        </x14:conditionalFormatting>
        <x14:conditionalFormatting xmlns:xm="http://schemas.microsoft.com/office/excel/2006/main">
          <x14:cfRule type="containsText" priority="36" operator="containsText" id="{1F73ADA1-7C44-4E15-9DB1-CB2100911FB8}">
            <xm:f>NOT(ISERROR(SEARCH("grau",H125)))</xm:f>
            <xm:f>"grau"</xm:f>
            <x14:dxf>
              <font>
                <color rgb="FF808080"/>
              </font>
              <fill>
                <patternFill>
                  <bgColor rgb="FF808080"/>
                </patternFill>
              </fill>
            </x14:dxf>
          </x14:cfRule>
          <xm:sqref>H125</xm:sqref>
        </x14:conditionalFormatting>
        <x14:conditionalFormatting xmlns:xm="http://schemas.microsoft.com/office/excel/2006/main">
          <x14:cfRule type="containsText" priority="35" operator="containsText" id="{6E30AA60-3E1A-4A0C-980D-D82F9CD0C7D1}">
            <xm:f>NOT(ISERROR(SEARCH("grau",K125)))</xm:f>
            <xm:f>"grau"</xm:f>
            <x14:dxf>
              <font>
                <color rgb="FF808080"/>
              </font>
              <fill>
                <patternFill>
                  <bgColor rgb="FF808080"/>
                </patternFill>
              </fill>
            </x14:dxf>
          </x14:cfRule>
          <xm:sqref>K125</xm:sqref>
        </x14:conditionalFormatting>
        <x14:conditionalFormatting xmlns:xm="http://schemas.microsoft.com/office/excel/2006/main">
          <x14:cfRule type="containsText" priority="34" operator="containsText" id="{A6C0CED8-4777-4796-8AC0-90B5FBAD93F1}">
            <xm:f>NOT(ISERROR(SEARCH("grau",L125)))</xm:f>
            <xm:f>"grau"</xm:f>
            <x14:dxf>
              <font>
                <color rgb="FF808080"/>
              </font>
              <fill>
                <patternFill>
                  <bgColor rgb="FF808080"/>
                </patternFill>
              </fill>
            </x14:dxf>
          </x14:cfRule>
          <xm:sqref>L125</xm:sqref>
        </x14:conditionalFormatting>
        <x14:conditionalFormatting xmlns:xm="http://schemas.microsoft.com/office/excel/2006/main">
          <x14:cfRule type="containsText" priority="33" operator="containsText" id="{1B0486AB-102C-47EB-BD33-4DC307B052D3}">
            <xm:f>NOT(ISERROR(SEARCH("grau",H171)))</xm:f>
            <xm:f>"grau"</xm:f>
            <x14:dxf>
              <font>
                <color rgb="FF808080"/>
              </font>
              <fill>
                <patternFill>
                  <bgColor rgb="FF808080"/>
                </patternFill>
              </fill>
            </x14:dxf>
          </x14:cfRule>
          <xm:sqref>H171</xm:sqref>
        </x14:conditionalFormatting>
        <x14:conditionalFormatting xmlns:xm="http://schemas.microsoft.com/office/excel/2006/main">
          <x14:cfRule type="containsText" priority="32" operator="containsText" id="{BF328E57-C5E0-4120-97E1-93D478B8E205}">
            <xm:f>NOT(ISERROR(SEARCH("grau",I171)))</xm:f>
            <xm:f>"grau"</xm:f>
            <x14:dxf>
              <font>
                <color rgb="FF808080"/>
              </font>
              <fill>
                <patternFill>
                  <bgColor rgb="FF808080"/>
                </patternFill>
              </fill>
            </x14:dxf>
          </x14:cfRule>
          <xm:sqref>I171</xm:sqref>
        </x14:conditionalFormatting>
        <x14:conditionalFormatting xmlns:xm="http://schemas.microsoft.com/office/excel/2006/main">
          <x14:cfRule type="containsText" priority="31" operator="containsText" id="{68D532D4-79FE-4D8C-A700-B9C6C365F8ED}">
            <xm:f>NOT(ISERROR(SEARCH("grau",J171)))</xm:f>
            <xm:f>"grau"</xm:f>
            <x14:dxf>
              <font>
                <color rgb="FF808080"/>
              </font>
              <fill>
                <patternFill>
                  <bgColor rgb="FF808080"/>
                </patternFill>
              </fill>
            </x14:dxf>
          </x14:cfRule>
          <xm:sqref>J171</xm:sqref>
        </x14:conditionalFormatting>
        <x14:conditionalFormatting xmlns:xm="http://schemas.microsoft.com/office/excel/2006/main">
          <x14:cfRule type="containsText" priority="30" operator="containsText" id="{29DB4152-57EE-4536-B5D6-0812447D64C6}">
            <xm:f>NOT(ISERROR(SEARCH("grau",K171)))</xm:f>
            <xm:f>"grau"</xm:f>
            <x14:dxf>
              <font>
                <color rgb="FF808080"/>
              </font>
              <fill>
                <patternFill>
                  <bgColor rgb="FF808080"/>
                </patternFill>
              </fill>
            </x14:dxf>
          </x14:cfRule>
          <xm:sqref>K171</xm:sqref>
        </x14:conditionalFormatting>
        <x14:conditionalFormatting xmlns:xm="http://schemas.microsoft.com/office/excel/2006/main">
          <x14:cfRule type="containsText" priority="29" operator="containsText" id="{63CDCA8B-CC4A-46E1-8E17-D26A67844286}">
            <xm:f>NOT(ISERROR(SEARCH("grau",L171)))</xm:f>
            <xm:f>"grau"</xm:f>
            <x14:dxf>
              <font>
                <color rgb="FF808080"/>
              </font>
              <fill>
                <patternFill>
                  <bgColor rgb="FF808080"/>
                </patternFill>
              </fill>
            </x14:dxf>
          </x14:cfRule>
          <xm:sqref>L171</xm:sqref>
        </x14:conditionalFormatting>
        <x14:conditionalFormatting xmlns:xm="http://schemas.microsoft.com/office/excel/2006/main">
          <x14:cfRule type="containsText" priority="28" operator="containsText" id="{2E46FA37-3843-4406-A300-34B2DFDDCBE0}">
            <xm:f>NOT(ISERROR(SEARCH("grau",H172)))</xm:f>
            <xm:f>"grau"</xm:f>
            <x14:dxf>
              <font>
                <color rgb="FF808080"/>
              </font>
              <fill>
                <patternFill>
                  <bgColor rgb="FF808080"/>
                </patternFill>
              </fill>
            </x14:dxf>
          </x14:cfRule>
          <xm:sqref>H172</xm:sqref>
        </x14:conditionalFormatting>
        <x14:conditionalFormatting xmlns:xm="http://schemas.microsoft.com/office/excel/2006/main">
          <x14:cfRule type="containsText" priority="27" operator="containsText" id="{D422C3F8-42AB-4357-8F17-B8D59C2B3562}">
            <xm:f>NOT(ISERROR(SEARCH("grau",I172)))</xm:f>
            <xm:f>"grau"</xm:f>
            <x14:dxf>
              <font>
                <color rgb="FF808080"/>
              </font>
              <fill>
                <patternFill>
                  <bgColor rgb="FF808080"/>
                </patternFill>
              </fill>
            </x14:dxf>
          </x14:cfRule>
          <xm:sqref>I172</xm:sqref>
        </x14:conditionalFormatting>
        <x14:conditionalFormatting xmlns:xm="http://schemas.microsoft.com/office/excel/2006/main">
          <x14:cfRule type="containsText" priority="26" operator="containsText" id="{C7E90F5E-8620-4D5B-A026-2697792C612A}">
            <xm:f>NOT(ISERROR(SEARCH("grau",J172)))</xm:f>
            <xm:f>"grau"</xm:f>
            <x14:dxf>
              <font>
                <color rgb="FF808080"/>
              </font>
              <fill>
                <patternFill>
                  <bgColor rgb="FF808080"/>
                </patternFill>
              </fill>
            </x14:dxf>
          </x14:cfRule>
          <xm:sqref>J172</xm:sqref>
        </x14:conditionalFormatting>
        <x14:conditionalFormatting xmlns:xm="http://schemas.microsoft.com/office/excel/2006/main">
          <x14:cfRule type="containsText" priority="25" operator="containsText" id="{819B7871-7040-494A-8A62-371FD21015C2}">
            <xm:f>NOT(ISERROR(SEARCH("grau",K172)))</xm:f>
            <xm:f>"grau"</xm:f>
            <x14:dxf>
              <font>
                <color rgb="FF808080"/>
              </font>
              <fill>
                <patternFill>
                  <bgColor rgb="FF808080"/>
                </patternFill>
              </fill>
            </x14:dxf>
          </x14:cfRule>
          <xm:sqref>K172</xm:sqref>
        </x14:conditionalFormatting>
        <x14:conditionalFormatting xmlns:xm="http://schemas.microsoft.com/office/excel/2006/main">
          <x14:cfRule type="containsText" priority="24" operator="containsText" id="{4507E328-1323-4A40-AE36-31AB7D8B4425}">
            <xm:f>NOT(ISERROR(SEARCH("grau",L172)))</xm:f>
            <xm:f>"grau"</xm:f>
            <x14:dxf>
              <font>
                <color rgb="FF808080"/>
              </font>
              <fill>
                <patternFill>
                  <bgColor rgb="FF808080"/>
                </patternFill>
              </fill>
            </x14:dxf>
          </x14:cfRule>
          <xm:sqref>L172</xm:sqref>
        </x14:conditionalFormatting>
        <x14:conditionalFormatting xmlns:xm="http://schemas.microsoft.com/office/excel/2006/main">
          <x14:cfRule type="containsText" priority="23" operator="containsText" id="{A80414F1-125B-4DE9-ABB1-8895BD6DE1E9}">
            <xm:f>NOT(ISERROR(SEARCH("grau",L173)))</xm:f>
            <xm:f>"grau"</xm:f>
            <x14:dxf>
              <font>
                <color rgb="FF808080"/>
              </font>
              <fill>
                <patternFill>
                  <bgColor rgb="FF808080"/>
                </patternFill>
              </fill>
            </x14:dxf>
          </x14:cfRule>
          <xm:sqref>L173</xm:sqref>
        </x14:conditionalFormatting>
        <x14:conditionalFormatting xmlns:xm="http://schemas.microsoft.com/office/excel/2006/main">
          <x14:cfRule type="containsText" priority="22" operator="containsText" id="{63A6E818-1B38-480A-8420-9106BDBD272D}">
            <xm:f>NOT(ISERROR(SEARCH("grau",K173)))</xm:f>
            <xm:f>"grau"</xm:f>
            <x14:dxf>
              <font>
                <color rgb="FF808080"/>
              </font>
              <fill>
                <patternFill>
                  <bgColor rgb="FF808080"/>
                </patternFill>
              </fill>
            </x14:dxf>
          </x14:cfRule>
          <xm:sqref>K173</xm:sqref>
        </x14:conditionalFormatting>
        <x14:conditionalFormatting xmlns:xm="http://schemas.microsoft.com/office/excel/2006/main">
          <x14:cfRule type="containsText" priority="21" operator="containsText" id="{9E2C0B5C-0F1E-450F-B022-9C69B12C542C}">
            <xm:f>NOT(ISERROR(SEARCH("grau",J173)))</xm:f>
            <xm:f>"grau"</xm:f>
            <x14:dxf>
              <font>
                <color rgb="FF808080"/>
              </font>
              <fill>
                <patternFill>
                  <bgColor rgb="FF808080"/>
                </patternFill>
              </fill>
            </x14:dxf>
          </x14:cfRule>
          <xm:sqref>J173</xm:sqref>
        </x14:conditionalFormatting>
        <x14:conditionalFormatting xmlns:xm="http://schemas.microsoft.com/office/excel/2006/main">
          <x14:cfRule type="containsText" priority="20" operator="containsText" id="{D7892708-D0C5-4BCC-9C5A-EA4587888015}">
            <xm:f>NOT(ISERROR(SEARCH("grau",I173)))</xm:f>
            <xm:f>"grau"</xm:f>
            <x14:dxf>
              <font>
                <color rgb="FF808080"/>
              </font>
              <fill>
                <patternFill>
                  <bgColor rgb="FF808080"/>
                </patternFill>
              </fill>
            </x14:dxf>
          </x14:cfRule>
          <xm:sqref>I173</xm:sqref>
        </x14:conditionalFormatting>
        <x14:conditionalFormatting xmlns:xm="http://schemas.microsoft.com/office/excel/2006/main">
          <x14:cfRule type="containsText" priority="19" operator="containsText" id="{012D4D34-F039-4D36-9B29-839AC8B10285}">
            <xm:f>NOT(ISERROR(SEARCH("grau",H173)))</xm:f>
            <xm:f>"grau"</xm:f>
            <x14:dxf>
              <font>
                <color rgb="FF808080"/>
              </font>
              <fill>
                <patternFill>
                  <bgColor rgb="FF808080"/>
                </patternFill>
              </fill>
            </x14:dxf>
          </x14:cfRule>
          <xm:sqref>H173</xm:sqref>
        </x14:conditionalFormatting>
        <x14:conditionalFormatting xmlns:xm="http://schemas.microsoft.com/office/excel/2006/main">
          <x14:cfRule type="containsText" priority="18" operator="containsText" id="{BE124D12-C51F-4FEF-AA36-7F6735854206}">
            <xm:f>NOT(ISERROR(SEARCH("grau",H174)))</xm:f>
            <xm:f>"grau"</xm:f>
            <x14:dxf>
              <font>
                <color rgb="FF808080"/>
              </font>
              <fill>
                <patternFill>
                  <bgColor rgb="FF808080"/>
                </patternFill>
              </fill>
            </x14:dxf>
          </x14:cfRule>
          <xm:sqref>H174</xm:sqref>
        </x14:conditionalFormatting>
        <x14:conditionalFormatting xmlns:xm="http://schemas.microsoft.com/office/excel/2006/main">
          <x14:cfRule type="containsText" priority="17" operator="containsText" id="{7F7DD5F4-62CF-42AB-802B-B3A6FE2CE8A1}">
            <xm:f>NOT(ISERROR(SEARCH("grau",I174)))</xm:f>
            <xm:f>"grau"</xm:f>
            <x14:dxf>
              <font>
                <color rgb="FF808080"/>
              </font>
              <fill>
                <patternFill>
                  <bgColor rgb="FF808080"/>
                </patternFill>
              </fill>
            </x14:dxf>
          </x14:cfRule>
          <xm:sqref>I174</xm:sqref>
        </x14:conditionalFormatting>
        <x14:conditionalFormatting xmlns:xm="http://schemas.microsoft.com/office/excel/2006/main">
          <x14:cfRule type="containsText" priority="16" operator="containsText" id="{96C11A85-3730-4924-91A0-C1A8F01AE412}">
            <xm:f>NOT(ISERROR(SEARCH("grau",J174)))</xm:f>
            <xm:f>"grau"</xm:f>
            <x14:dxf>
              <font>
                <color rgb="FF808080"/>
              </font>
              <fill>
                <patternFill>
                  <bgColor rgb="FF808080"/>
                </patternFill>
              </fill>
            </x14:dxf>
          </x14:cfRule>
          <xm:sqref>J174</xm:sqref>
        </x14:conditionalFormatting>
        <x14:conditionalFormatting xmlns:xm="http://schemas.microsoft.com/office/excel/2006/main">
          <x14:cfRule type="containsText" priority="15" operator="containsText" id="{2A2A2AC6-8C75-4245-85F5-4428437B0456}">
            <xm:f>NOT(ISERROR(SEARCH("grau",K174)))</xm:f>
            <xm:f>"grau"</xm:f>
            <x14:dxf>
              <font>
                <color rgb="FF808080"/>
              </font>
              <fill>
                <patternFill>
                  <bgColor rgb="FF808080"/>
                </patternFill>
              </fill>
            </x14:dxf>
          </x14:cfRule>
          <xm:sqref>K174</xm:sqref>
        </x14:conditionalFormatting>
        <x14:conditionalFormatting xmlns:xm="http://schemas.microsoft.com/office/excel/2006/main">
          <x14:cfRule type="containsText" priority="14" operator="containsText" id="{7610CAE6-BE97-4D64-B73A-92F1855147F5}">
            <xm:f>NOT(ISERROR(SEARCH("grau",L174)))</xm:f>
            <xm:f>"grau"</xm:f>
            <x14:dxf>
              <font>
                <color rgb="FF808080"/>
              </font>
              <fill>
                <patternFill>
                  <bgColor rgb="FF808080"/>
                </patternFill>
              </fill>
            </x14:dxf>
          </x14:cfRule>
          <xm:sqref>L174</xm:sqref>
        </x14:conditionalFormatting>
        <x14:conditionalFormatting xmlns:xm="http://schemas.microsoft.com/office/excel/2006/main">
          <x14:cfRule type="containsText" priority="13" operator="containsText" id="{9AF6E4B4-3144-4606-A0A2-D6BC66022059}">
            <xm:f>NOT(ISERROR(SEARCH("grau",L175)))</xm:f>
            <xm:f>"grau"</xm:f>
            <x14:dxf>
              <font>
                <color rgb="FF808080"/>
              </font>
              <fill>
                <patternFill>
                  <bgColor rgb="FF808080"/>
                </patternFill>
              </fill>
            </x14:dxf>
          </x14:cfRule>
          <xm:sqref>L175</xm:sqref>
        </x14:conditionalFormatting>
        <x14:conditionalFormatting xmlns:xm="http://schemas.microsoft.com/office/excel/2006/main">
          <x14:cfRule type="containsText" priority="12" operator="containsText" id="{48575AB4-6640-4502-82F3-906A947FAFBE}">
            <xm:f>NOT(ISERROR(SEARCH("grau",K175)))</xm:f>
            <xm:f>"grau"</xm:f>
            <x14:dxf>
              <font>
                <color rgb="FF808080"/>
              </font>
              <fill>
                <patternFill>
                  <bgColor rgb="FF808080"/>
                </patternFill>
              </fill>
            </x14:dxf>
          </x14:cfRule>
          <xm:sqref>K175</xm:sqref>
        </x14:conditionalFormatting>
        <x14:conditionalFormatting xmlns:xm="http://schemas.microsoft.com/office/excel/2006/main">
          <x14:cfRule type="containsText" priority="11" operator="containsText" id="{B6397854-0210-4E9D-8B6F-D9FC2A7B5CC4}">
            <xm:f>NOT(ISERROR(SEARCH("grau",J175)))</xm:f>
            <xm:f>"grau"</xm:f>
            <x14:dxf>
              <font>
                <color rgb="FF808080"/>
              </font>
              <fill>
                <patternFill>
                  <bgColor rgb="FF808080"/>
                </patternFill>
              </fill>
            </x14:dxf>
          </x14:cfRule>
          <xm:sqref>J175</xm:sqref>
        </x14:conditionalFormatting>
        <x14:conditionalFormatting xmlns:xm="http://schemas.microsoft.com/office/excel/2006/main">
          <x14:cfRule type="containsText" priority="10" operator="containsText" id="{6247FF08-1C61-47D2-84E1-58F0A75704BB}">
            <xm:f>NOT(ISERROR(SEARCH("grau",I175)))</xm:f>
            <xm:f>"grau"</xm:f>
            <x14:dxf>
              <font>
                <color rgb="FF808080"/>
              </font>
              <fill>
                <patternFill>
                  <bgColor rgb="FF808080"/>
                </patternFill>
              </fill>
            </x14:dxf>
          </x14:cfRule>
          <xm:sqref>I175</xm:sqref>
        </x14:conditionalFormatting>
        <x14:conditionalFormatting xmlns:xm="http://schemas.microsoft.com/office/excel/2006/main">
          <x14:cfRule type="containsText" priority="9" operator="containsText" id="{F5954A7B-5B4F-447E-929B-F8487800AABF}">
            <xm:f>NOT(ISERROR(SEARCH("grau",H175)))</xm:f>
            <xm:f>"grau"</xm:f>
            <x14:dxf>
              <font>
                <color rgb="FF808080"/>
              </font>
              <fill>
                <patternFill>
                  <bgColor rgb="FF808080"/>
                </patternFill>
              </fill>
            </x14:dxf>
          </x14:cfRule>
          <xm:sqref>H175</xm:sqref>
        </x14:conditionalFormatting>
        <x14:conditionalFormatting xmlns:xm="http://schemas.microsoft.com/office/excel/2006/main">
          <x14:cfRule type="containsText" priority="8" operator="containsText" id="{67992042-7AD3-4CEB-917B-844E9C518FA1}">
            <xm:f>NOT(ISERROR(SEARCH("grau",H176)))</xm:f>
            <xm:f>"grau"</xm:f>
            <x14:dxf>
              <font>
                <color rgb="FF808080"/>
              </font>
              <fill>
                <patternFill>
                  <bgColor rgb="FF808080"/>
                </patternFill>
              </fill>
            </x14:dxf>
          </x14:cfRule>
          <xm:sqref>H176</xm:sqref>
        </x14:conditionalFormatting>
        <x14:conditionalFormatting xmlns:xm="http://schemas.microsoft.com/office/excel/2006/main">
          <x14:cfRule type="containsText" priority="7" operator="containsText" id="{5876B378-DC2C-4F49-B307-C556CABBCCB0}">
            <xm:f>NOT(ISERROR(SEARCH("grau",I176)))</xm:f>
            <xm:f>"grau"</xm:f>
            <x14:dxf>
              <font>
                <color rgb="FF808080"/>
              </font>
              <fill>
                <patternFill>
                  <bgColor rgb="FF808080"/>
                </patternFill>
              </fill>
            </x14:dxf>
          </x14:cfRule>
          <xm:sqref>I176</xm:sqref>
        </x14:conditionalFormatting>
        <x14:conditionalFormatting xmlns:xm="http://schemas.microsoft.com/office/excel/2006/main">
          <x14:cfRule type="containsText" priority="6" operator="containsText" id="{476C2850-218F-4B17-B0C3-14795E7F4347}">
            <xm:f>NOT(ISERROR(SEARCH("grau",J176)))</xm:f>
            <xm:f>"grau"</xm:f>
            <x14:dxf>
              <font>
                <color rgb="FF808080"/>
              </font>
              <fill>
                <patternFill>
                  <bgColor rgb="FF808080"/>
                </patternFill>
              </fill>
            </x14:dxf>
          </x14:cfRule>
          <xm:sqref>J176</xm:sqref>
        </x14:conditionalFormatting>
        <x14:conditionalFormatting xmlns:xm="http://schemas.microsoft.com/office/excel/2006/main">
          <x14:cfRule type="containsText" priority="5" operator="containsText" id="{4B985F8C-308F-4DCD-BFDE-DD6C4C8C0934}">
            <xm:f>NOT(ISERROR(SEARCH("grau",K176)))</xm:f>
            <xm:f>"grau"</xm:f>
            <x14:dxf>
              <font>
                <color rgb="FF808080"/>
              </font>
              <fill>
                <patternFill>
                  <bgColor rgb="FF808080"/>
                </patternFill>
              </fill>
            </x14:dxf>
          </x14:cfRule>
          <xm:sqref>K176</xm:sqref>
        </x14:conditionalFormatting>
        <x14:conditionalFormatting xmlns:xm="http://schemas.microsoft.com/office/excel/2006/main">
          <x14:cfRule type="containsText" priority="4" operator="containsText" id="{691DA6A0-1B32-4CBC-B664-97D192322E0D}">
            <xm:f>NOT(ISERROR(SEARCH("grau",L176)))</xm:f>
            <xm:f>"grau"</xm:f>
            <x14:dxf>
              <font>
                <color rgb="FF808080"/>
              </font>
              <fill>
                <patternFill>
                  <bgColor rgb="FF808080"/>
                </patternFill>
              </fill>
            </x14:dxf>
          </x14:cfRule>
          <xm:sqref>L176</xm:sqref>
        </x14:conditionalFormatting>
        <x14:conditionalFormatting xmlns:xm="http://schemas.microsoft.com/office/excel/2006/main">
          <x14:cfRule type="containsText" priority="3" operator="containsText" id="{3B1409D9-528F-4706-90F9-7BE420AFCE90}">
            <xm:f>NOT(ISERROR(SEARCH("grau",L177)))</xm:f>
            <xm:f>"grau"</xm:f>
            <x14:dxf>
              <font>
                <color rgb="FF808080"/>
              </font>
              <fill>
                <patternFill>
                  <bgColor rgb="FF808080"/>
                </patternFill>
              </fill>
            </x14:dxf>
          </x14:cfRule>
          <xm:sqref>L177</xm:sqref>
        </x14:conditionalFormatting>
        <x14:conditionalFormatting xmlns:xm="http://schemas.microsoft.com/office/excel/2006/main">
          <x14:cfRule type="containsText" priority="2" operator="containsText" id="{5AEE10A9-9F68-4C2A-BC1D-6F7105FFC5D8}">
            <xm:f>NOT(ISERROR(SEARCH("grau",K177)))</xm:f>
            <xm:f>"grau"</xm:f>
            <x14:dxf>
              <font>
                <color rgb="FF808080"/>
              </font>
              <fill>
                <patternFill>
                  <bgColor rgb="FF808080"/>
                </patternFill>
              </fill>
            </x14:dxf>
          </x14:cfRule>
          <xm:sqref>K177</xm:sqref>
        </x14:conditionalFormatting>
        <x14:conditionalFormatting xmlns:xm="http://schemas.microsoft.com/office/excel/2006/main">
          <x14:cfRule type="containsText" priority="1" operator="containsText" id="{CCE3EE59-0F28-4039-86FD-D248FC456758}">
            <xm:f>NOT(ISERROR(SEARCH("grau",H177)))</xm:f>
            <xm:f>"grau"</xm:f>
            <x14:dxf>
              <font>
                <color rgb="FF808080"/>
              </font>
              <fill>
                <patternFill>
                  <bgColor rgb="FF808080"/>
                </patternFill>
              </fill>
            </x14:dxf>
          </x14:cfRule>
          <xm:sqref>H177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Einstellungen!$C$9:$C$11</xm:f>
          </x14:formula1>
          <xm:sqref>H22:L36 H126:L127 H187:L192 H194:L199 H201:L206 H182:L185 H9:L9 H15:L20 H121:L122 H178:L180 H38:L119 H129:L151 H153:L168 H10:H14 K10:K14 L12:L14 I12:J14 H123:H125 K123:L125 H170:L176 K177:L177 H177</xm:sqref>
        </x14:dataValidation>
        <x14:dataValidation type="list" allowBlank="1" showInputMessage="1" showErrorMessage="1">
          <x14:formula1>
            <xm:f>'T:\08 RL-ARBEIT\00 Orga\Vorlagen\[Formatvorlage_Checkliste_Einstieg_2020_V13.xlsx]Einstellungen'!#REF!</xm:f>
          </x14:formula1>
          <xm:sqref>L10:L11 I10:J11</xm:sqref>
        </x14:dataValidation>
        <x14:dataValidation type="list" allowBlank="1" showInputMessage="1" showErrorMessage="1">
          <x14:formula1>
            <xm:f>'T:\08 RL-ARBEIT\04 Masthühner\2023\Anpassung Besatzdichte\[2023.1_revCL Masthuhn E_Ergänzung.xlsx]Einstellungen'!#REF!</xm:f>
          </x14:formula1>
          <xm:sqref>I123:J125</xm:sqref>
        </x14:dataValidation>
        <x14:dataValidation type="list" allowBlank="1" showInputMessage="1">
          <x14:formula1>
            <xm:f>Einstellungen!#REF!</xm:f>
          </x14:formula1>
          <xm:sqref>I177:J177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E8" sqref="E8"/>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226" t="s">
        <v>66</v>
      </c>
      <c r="C2" s="226"/>
    </row>
    <row r="3" spans="2:5" ht="7.95" customHeight="1" x14ac:dyDescent="0.25">
      <c r="B3" s="8"/>
      <c r="C3" s="8"/>
    </row>
    <row r="4" spans="2:5" ht="55.95" customHeight="1" x14ac:dyDescent="0.25">
      <c r="B4" s="227" t="s">
        <v>38</v>
      </c>
      <c r="C4" s="227"/>
    </row>
    <row r="5" spans="2:5" ht="7.95" customHeight="1" x14ac:dyDescent="0.25">
      <c r="B5" s="9"/>
      <c r="C5" s="9"/>
    </row>
    <row r="6" spans="2:5" s="10" customFormat="1" ht="25.95" customHeight="1" x14ac:dyDescent="0.3">
      <c r="B6" s="57" t="s">
        <v>53</v>
      </c>
      <c r="C6" s="40" t="s">
        <v>69</v>
      </c>
    </row>
    <row r="7" spans="2:5" s="10" customFormat="1" ht="25.95" customHeight="1" x14ac:dyDescent="0.3">
      <c r="B7" s="57" t="s">
        <v>67</v>
      </c>
      <c r="C7" s="40" t="s">
        <v>70</v>
      </c>
    </row>
    <row r="8" spans="2:5" s="10" customFormat="1" ht="25.95" customHeight="1" x14ac:dyDescent="0.3">
      <c r="B8" s="56" t="s">
        <v>65</v>
      </c>
      <c r="C8" s="41" t="s">
        <v>108</v>
      </c>
    </row>
    <row r="9" spans="2:5" s="10" customFormat="1" ht="25.95" customHeight="1" x14ac:dyDescent="0.3">
      <c r="B9" s="49" t="s">
        <v>54</v>
      </c>
      <c r="C9" s="12" t="s">
        <v>14</v>
      </c>
    </row>
    <row r="10" spans="2:5" s="10" customFormat="1" ht="25.95" customHeight="1" x14ac:dyDescent="0.3">
      <c r="B10" s="11"/>
      <c r="C10" s="64"/>
      <c r="E10" s="58" t="s">
        <v>68</v>
      </c>
    </row>
    <row r="11" spans="2:5" s="10" customFormat="1" ht="25.95" customHeight="1" x14ac:dyDescent="0.3">
      <c r="B11" s="11"/>
      <c r="C11" s="63" t="s">
        <v>36</v>
      </c>
    </row>
    <row r="12" spans="2:5" s="10" customFormat="1" ht="25.95" customHeight="1" x14ac:dyDescent="0.3">
      <c r="B12" s="49" t="s">
        <v>55</v>
      </c>
      <c r="C12" s="59" t="s">
        <v>26</v>
      </c>
    </row>
    <row r="13" spans="2:5" s="10" customFormat="1" ht="25.95" customHeight="1" x14ac:dyDescent="0.3">
      <c r="B13" s="11"/>
      <c r="C13" s="59" t="s">
        <v>27</v>
      </c>
    </row>
    <row r="14" spans="2:5" s="10" customFormat="1" ht="25.95" customHeight="1" x14ac:dyDescent="0.3">
      <c r="B14" s="11"/>
      <c r="C14" s="59" t="s">
        <v>28</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Checkliste!Druckbereich</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Vorlage_1_6_Einstieg</dc:title>
  <dc:creator/>
  <cp:lastModifiedBy/>
  <dcterms:created xsi:type="dcterms:W3CDTF">2006-09-16T00:00:00Z</dcterms:created>
  <dcterms:modified xsi:type="dcterms:W3CDTF">2024-03-19T15:44:52Z</dcterms:modified>
</cp:coreProperties>
</file>