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externalReferences>
    <externalReference r:id="rId5"/>
    <externalReference r:id="rId6"/>
    <externalReference r:id="rId7"/>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Checkliste!$A$1:$N$211</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9" i="7" l="1"/>
  <c r="B19" i="7" s="1"/>
  <c r="D19" i="7" l="1"/>
  <c r="C144" i="7" l="1"/>
  <c r="B144" i="7" s="1"/>
  <c r="D144" i="7" l="1"/>
  <c r="C171" i="7"/>
  <c r="B171" i="7" s="1"/>
  <c r="C168" i="7"/>
  <c r="B168" i="7" s="1"/>
  <c r="C169" i="7"/>
  <c r="B169" i="7" s="1"/>
  <c r="C64" i="7"/>
  <c r="B64" i="7" s="1"/>
  <c r="D171" i="7" l="1"/>
  <c r="D168" i="7"/>
  <c r="D169" i="7"/>
  <c r="D64" i="7"/>
  <c r="C115" i="7"/>
  <c r="B115" i="7" s="1"/>
  <c r="D115" i="7" l="1"/>
  <c r="C33" i="7" l="1"/>
  <c r="B33" i="7" s="1"/>
  <c r="D33" i="7" l="1"/>
  <c r="C135" i="7"/>
  <c r="D135" i="7" s="1"/>
  <c r="B135" i="7" l="1"/>
  <c r="C54" i="7"/>
  <c r="B54" i="7" s="1"/>
  <c r="C14" i="7"/>
  <c r="D14" i="7" s="1"/>
  <c r="D54" i="7" l="1"/>
  <c r="B14" i="7"/>
  <c r="C158" i="7" l="1"/>
  <c r="B158" i="7" s="1"/>
  <c r="C122" i="7"/>
  <c r="B122" i="7" s="1"/>
  <c r="C35" i="7"/>
  <c r="B35" i="7" s="1"/>
  <c r="C20" i="7"/>
  <c r="B20" i="7" s="1"/>
  <c r="D122" i="7" l="1"/>
  <c r="D158" i="7"/>
  <c r="D35" i="7"/>
  <c r="D20" i="7"/>
  <c r="C181" i="7"/>
  <c r="B181" i="7" s="1"/>
  <c r="C182" i="7"/>
  <c r="B182" i="7" s="1"/>
  <c r="C183" i="7"/>
  <c r="B183" i="7" s="1"/>
  <c r="C166" i="7"/>
  <c r="B166" i="7" s="1"/>
  <c r="C167" i="7"/>
  <c r="B167" i="7" s="1"/>
  <c r="C170" i="7"/>
  <c r="B170" i="7" s="1"/>
  <c r="C172" i="7"/>
  <c r="B172" i="7" s="1"/>
  <c r="C173" i="7"/>
  <c r="B173" i="7" s="1"/>
  <c r="C174" i="7"/>
  <c r="B174" i="7" s="1"/>
  <c r="C175" i="7"/>
  <c r="D175" i="7" s="1"/>
  <c r="C156" i="7"/>
  <c r="D156" i="7" s="1"/>
  <c r="C151" i="7"/>
  <c r="B151" i="7" s="1"/>
  <c r="C152" i="7"/>
  <c r="B152" i="7" s="1"/>
  <c r="C153" i="7"/>
  <c r="D153" i="7" s="1"/>
  <c r="C142" i="7"/>
  <c r="B142" i="7" s="1"/>
  <c r="C143" i="7"/>
  <c r="B143" i="7" s="1"/>
  <c r="C145" i="7"/>
  <c r="D145" i="7" s="1"/>
  <c r="C146" i="7"/>
  <c r="B146" i="7" s="1"/>
  <c r="C147" i="7"/>
  <c r="B147" i="7" s="1"/>
  <c r="C148" i="7"/>
  <c r="B148" i="7" s="1"/>
  <c r="C149" i="7"/>
  <c r="B149" i="7" s="1"/>
  <c r="C150" i="7"/>
  <c r="B150" i="7" s="1"/>
  <c r="C154" i="7"/>
  <c r="D154" i="7" s="1"/>
  <c r="C155" i="7"/>
  <c r="B155" i="7" s="1"/>
  <c r="C133" i="7"/>
  <c r="B133" i="7" s="1"/>
  <c r="C131" i="7"/>
  <c r="B131" i="7" s="1"/>
  <c r="C132" i="7"/>
  <c r="B132" i="7" s="1"/>
  <c r="C134" i="7"/>
  <c r="B134" i="7" s="1"/>
  <c r="C120" i="7"/>
  <c r="B120" i="7" s="1"/>
  <c r="C121" i="7"/>
  <c r="B121" i="7" s="1"/>
  <c r="C123" i="7"/>
  <c r="B123" i="7" s="1"/>
  <c r="C124" i="7"/>
  <c r="B124" i="7" s="1"/>
  <c r="C125" i="7"/>
  <c r="B125" i="7" s="1"/>
  <c r="C126" i="7"/>
  <c r="B126" i="7" s="1"/>
  <c r="C127" i="7"/>
  <c r="B127" i="7" s="1"/>
  <c r="C128" i="7"/>
  <c r="B128" i="7" s="1"/>
  <c r="C129" i="7"/>
  <c r="B129" i="7" s="1"/>
  <c r="C130" i="7"/>
  <c r="B130" i="7" s="1"/>
  <c r="C114" i="7"/>
  <c r="B114" i="7" s="1"/>
  <c r="C116" i="7"/>
  <c r="B116" i="7" s="1"/>
  <c r="C111" i="7"/>
  <c r="B111" i="7" s="1"/>
  <c r="C112" i="7"/>
  <c r="B112" i="7" s="1"/>
  <c r="C113" i="7"/>
  <c r="B113" i="7" s="1"/>
  <c r="C106" i="7"/>
  <c r="B106" i="7" s="1"/>
  <c r="C107" i="7"/>
  <c r="B107" i="7" s="1"/>
  <c r="C108" i="7"/>
  <c r="B108" i="7" s="1"/>
  <c r="C109" i="7"/>
  <c r="D109" i="7" s="1"/>
  <c r="C110" i="7"/>
  <c r="D110" i="7" s="1"/>
  <c r="C100" i="7"/>
  <c r="B100" i="7" s="1"/>
  <c r="C101" i="7"/>
  <c r="B101" i="7" s="1"/>
  <c r="C102" i="7"/>
  <c r="B102" i="7" s="1"/>
  <c r="C103" i="7"/>
  <c r="B103" i="7" s="1"/>
  <c r="C98" i="7"/>
  <c r="B98" i="7" s="1"/>
  <c r="C99" i="7"/>
  <c r="B99" i="7" s="1"/>
  <c r="C104" i="7"/>
  <c r="B104" i="7" s="1"/>
  <c r="C95" i="7"/>
  <c r="B95" i="7" s="1"/>
  <c r="C96" i="7"/>
  <c r="B96" i="7" s="1"/>
  <c r="C97" i="7"/>
  <c r="B97" i="7" s="1"/>
  <c r="C92" i="7"/>
  <c r="B92" i="7" s="1"/>
  <c r="C93" i="7"/>
  <c r="B93" i="7" s="1"/>
  <c r="C94" i="7"/>
  <c r="B94" i="7" s="1"/>
  <c r="C105" i="7"/>
  <c r="B105" i="7" s="1"/>
  <c r="C90" i="7"/>
  <c r="B90" i="7" s="1"/>
  <c r="C91" i="7"/>
  <c r="B91" i="7" s="1"/>
  <c r="C88" i="7"/>
  <c r="B88" i="7" s="1"/>
  <c r="C89" i="7"/>
  <c r="B89" i="7" s="1"/>
  <c r="C86" i="7"/>
  <c r="B86" i="7" s="1"/>
  <c r="C87" i="7"/>
  <c r="B87" i="7" s="1"/>
  <c r="C83" i="7"/>
  <c r="B83" i="7" s="1"/>
  <c r="C84" i="7"/>
  <c r="B84" i="7" s="1"/>
  <c r="C81" i="7"/>
  <c r="B81" i="7" s="1"/>
  <c r="C82" i="7"/>
  <c r="B82" i="7" s="1"/>
  <c r="C85" i="7"/>
  <c r="B85" i="7" s="1"/>
  <c r="C79" i="7"/>
  <c r="B79" i="7" s="1"/>
  <c r="C80" i="7"/>
  <c r="B80" i="7" s="1"/>
  <c r="C75" i="7"/>
  <c r="B75" i="7" s="1"/>
  <c r="C76" i="7"/>
  <c r="B76" i="7" s="1"/>
  <c r="C77" i="7"/>
  <c r="B77" i="7" s="1"/>
  <c r="C73" i="7"/>
  <c r="B73" i="7" s="1"/>
  <c r="C74" i="7"/>
  <c r="B74" i="7" s="1"/>
  <c r="C78" i="7"/>
  <c r="B78" i="7" s="1"/>
  <c r="C69" i="7"/>
  <c r="B69" i="7" s="1"/>
  <c r="C70" i="7"/>
  <c r="B70" i="7" s="1"/>
  <c r="C71" i="7"/>
  <c r="B71" i="7" s="1"/>
  <c r="C72" i="7"/>
  <c r="B72" i="7" s="1"/>
  <c r="C66" i="7"/>
  <c r="B66" i="7" s="1"/>
  <c r="C67" i="7"/>
  <c r="B67" i="7" s="1"/>
  <c r="C68" i="7"/>
  <c r="B68" i="7" s="1"/>
  <c r="C62" i="7"/>
  <c r="B62" i="7" s="1"/>
  <c r="C63" i="7"/>
  <c r="B63" i="7" s="1"/>
  <c r="C65" i="7"/>
  <c r="B65" i="7" s="1"/>
  <c r="C60" i="7"/>
  <c r="B60" i="7" s="1"/>
  <c r="C61" i="7"/>
  <c r="B61" i="7" s="1"/>
  <c r="C57" i="7"/>
  <c r="B57" i="7" s="1"/>
  <c r="C58" i="7"/>
  <c r="B58" i="7" s="1"/>
  <c r="C59" i="7"/>
  <c r="B59" i="7" s="1"/>
  <c r="C53" i="7"/>
  <c r="B53" i="7" s="1"/>
  <c r="C55" i="7"/>
  <c r="B55" i="7" s="1"/>
  <c r="C51" i="7"/>
  <c r="B51" i="7" s="1"/>
  <c r="C52" i="7"/>
  <c r="B52" i="7" s="1"/>
  <c r="C56" i="7"/>
  <c r="B56" i="7" s="1"/>
  <c r="C45" i="7"/>
  <c r="B45" i="7" s="1"/>
  <c r="C46" i="7"/>
  <c r="B46" i="7" s="1"/>
  <c r="C47" i="7"/>
  <c r="B47" i="7" s="1"/>
  <c r="C48" i="7"/>
  <c r="B48" i="7" s="1"/>
  <c r="C43" i="7"/>
  <c r="B43" i="7" s="1"/>
  <c r="C44" i="7"/>
  <c r="B44" i="7" s="1"/>
  <c r="C39" i="7"/>
  <c r="B39" i="7" s="1"/>
  <c r="C40" i="7"/>
  <c r="B40" i="7" s="1"/>
  <c r="C41" i="7"/>
  <c r="B41" i="7" s="1"/>
  <c r="D181" i="7" l="1"/>
  <c r="D183" i="7"/>
  <c r="D182" i="7"/>
  <c r="D166" i="7"/>
  <c r="D167" i="7"/>
  <c r="D173" i="7"/>
  <c r="D170" i="7"/>
  <c r="D172" i="7"/>
  <c r="B156" i="7"/>
  <c r="D174" i="7"/>
  <c r="D151" i="7"/>
  <c r="D146" i="7"/>
  <c r="B175" i="7"/>
  <c r="D143" i="7"/>
  <c r="D152" i="7"/>
  <c r="B153" i="7"/>
  <c r="D148" i="7"/>
  <c r="D142" i="7"/>
  <c r="D147" i="7"/>
  <c r="B145" i="7"/>
  <c r="B154" i="7"/>
  <c r="D149" i="7"/>
  <c r="D150" i="7"/>
  <c r="D133" i="7"/>
  <c r="D155" i="7"/>
  <c r="D131" i="7"/>
  <c r="D132" i="7"/>
  <c r="D123" i="7"/>
  <c r="D121" i="7"/>
  <c r="D134" i="7"/>
  <c r="D120" i="7"/>
  <c r="D125" i="7"/>
  <c r="D124" i="7"/>
  <c r="D128" i="7"/>
  <c r="D126" i="7"/>
  <c r="D127" i="7"/>
  <c r="D129" i="7"/>
  <c r="D130" i="7"/>
  <c r="D111" i="7"/>
  <c r="D114" i="7"/>
  <c r="D116" i="7"/>
  <c r="D106" i="7"/>
  <c r="D112" i="7"/>
  <c r="D108" i="7"/>
  <c r="D113" i="7"/>
  <c r="B109" i="7"/>
  <c r="D107" i="7"/>
  <c r="D103" i="7"/>
  <c r="B110" i="7"/>
  <c r="D101" i="7"/>
  <c r="D100" i="7"/>
  <c r="D102" i="7"/>
  <c r="D98" i="7"/>
  <c r="D99" i="7"/>
  <c r="D91" i="7"/>
  <c r="D96" i="7"/>
  <c r="D95" i="7"/>
  <c r="D104" i="7"/>
  <c r="D97" i="7"/>
  <c r="D93" i="7"/>
  <c r="D92" i="7"/>
  <c r="D94" i="7"/>
  <c r="D88" i="7"/>
  <c r="D105" i="7"/>
  <c r="D90" i="7"/>
  <c r="D86" i="7"/>
  <c r="D89" i="7"/>
  <c r="D87" i="7"/>
  <c r="D84" i="7"/>
  <c r="D83" i="7"/>
  <c r="D85" i="7"/>
  <c r="D81" i="7"/>
  <c r="D79" i="7"/>
  <c r="D82" i="7"/>
  <c r="D75" i="7"/>
  <c r="D80" i="7"/>
  <c r="D73" i="7"/>
  <c r="D71" i="7"/>
  <c r="D77" i="7"/>
  <c r="D76" i="7"/>
  <c r="D78" i="7"/>
  <c r="D74" i="7"/>
  <c r="D66" i="7"/>
  <c r="D70" i="7"/>
  <c r="D69" i="7"/>
  <c r="D72" i="7"/>
  <c r="D67" i="7"/>
  <c r="D58" i="7"/>
  <c r="D62" i="7"/>
  <c r="D68" i="7"/>
  <c r="D65" i="7"/>
  <c r="D63" i="7"/>
  <c r="D55" i="7"/>
  <c r="D61" i="7"/>
  <c r="D60" i="7"/>
  <c r="D57" i="7"/>
  <c r="D59" i="7"/>
  <c r="D52" i="7"/>
  <c r="D53" i="7"/>
  <c r="D56" i="7"/>
  <c r="D51" i="7"/>
  <c r="D45" i="7"/>
  <c r="D46" i="7"/>
  <c r="D47" i="7"/>
  <c r="D48" i="7"/>
  <c r="D43" i="7"/>
  <c r="D44" i="7"/>
  <c r="D39" i="7"/>
  <c r="D40" i="7"/>
  <c r="D41" i="7"/>
  <c r="C30" i="7" l="1"/>
  <c r="B30" i="7" s="1"/>
  <c r="C31" i="7"/>
  <c r="B31" i="7" s="1"/>
  <c r="C29" i="7"/>
  <c r="B29" i="7" s="1"/>
  <c r="C32" i="7"/>
  <c r="B32" i="7" s="1"/>
  <c r="C34" i="7"/>
  <c r="B34" i="7" s="1"/>
  <c r="C27" i="7"/>
  <c r="B27" i="7" s="1"/>
  <c r="C28" i="7"/>
  <c r="B28" i="7" s="1"/>
  <c r="C18" i="7"/>
  <c r="B18" i="7" s="1"/>
  <c r="D29" i="7" l="1"/>
  <c r="D30" i="7"/>
  <c r="D31" i="7"/>
  <c r="D32" i="7"/>
  <c r="D34" i="7"/>
  <c r="D27" i="7"/>
  <c r="D28" i="7"/>
  <c r="D18" i="7"/>
  <c r="C16" i="7" l="1"/>
  <c r="B16" i="7" s="1"/>
  <c r="C17" i="7"/>
  <c r="B17" i="7" s="1"/>
  <c r="C12" i="7"/>
  <c r="B12" i="7" s="1"/>
  <c r="D16" i="7" l="1"/>
  <c r="D17" i="7"/>
  <c r="D12" i="7"/>
  <c r="B2" i="2" l="1"/>
  <c r="B2" i="7"/>
  <c r="B2" i="1"/>
  <c r="C13" i="7" l="1"/>
  <c r="D13" i="7" s="1"/>
  <c r="C15" i="7"/>
  <c r="D15" i="7" s="1"/>
  <c r="C210" i="7"/>
  <c r="D210" i="7" s="1"/>
  <c r="C209" i="7"/>
  <c r="B209" i="7" s="1"/>
  <c r="C206" i="7"/>
  <c r="D206" i="7" s="1"/>
  <c r="C205" i="7"/>
  <c r="B205" i="7" s="1"/>
  <c r="C204" i="7"/>
  <c r="D204" i="7" s="1"/>
  <c r="C203" i="7"/>
  <c r="D203" i="7" s="1"/>
  <c r="C202" i="7"/>
  <c r="D202" i="7" s="1"/>
  <c r="C199" i="7"/>
  <c r="D199" i="7" s="1"/>
  <c r="C198" i="7"/>
  <c r="B198" i="7" s="1"/>
  <c r="C197" i="7"/>
  <c r="D197" i="7" s="1"/>
  <c r="C196" i="7"/>
  <c r="D196" i="7" s="1"/>
  <c r="C195" i="7"/>
  <c r="B195" i="7" s="1"/>
  <c r="C192" i="7"/>
  <c r="D192" i="7" s="1"/>
  <c r="C191" i="7"/>
  <c r="B191" i="7" s="1"/>
  <c r="C190" i="7"/>
  <c r="D190" i="7" s="1"/>
  <c r="C189" i="7"/>
  <c r="D189" i="7" s="1"/>
  <c r="C188" i="7"/>
  <c r="B188" i="7" s="1"/>
  <c r="C185" i="7"/>
  <c r="B185" i="7" s="1"/>
  <c r="C184" i="7"/>
  <c r="D184" i="7" s="1"/>
  <c r="C180" i="7"/>
  <c r="D180" i="7" s="1"/>
  <c r="C179" i="7"/>
  <c r="B179" i="7" s="1"/>
  <c r="C176" i="7"/>
  <c r="D176" i="7" s="1"/>
  <c r="C165" i="7"/>
  <c r="B165" i="7" s="1"/>
  <c r="C164" i="7"/>
  <c r="D164" i="7" s="1"/>
  <c r="C163" i="7"/>
  <c r="D163" i="7" s="1"/>
  <c r="C162" i="7"/>
  <c r="B162" i="7" s="1"/>
  <c r="B164" i="7" l="1"/>
  <c r="B192" i="7"/>
  <c r="B196" i="7"/>
  <c r="B204" i="7"/>
  <c r="B13" i="7"/>
  <c r="B163" i="7"/>
  <c r="B184" i="7"/>
  <c r="B199" i="7"/>
  <c r="B203" i="7"/>
  <c r="B176" i="7"/>
  <c r="B180" i="7"/>
  <c r="B190" i="7"/>
  <c r="B206" i="7"/>
  <c r="B202" i="7"/>
  <c r="B210" i="7"/>
  <c r="B189" i="7"/>
  <c r="B197" i="7"/>
  <c r="B15" i="7"/>
  <c r="D162" i="7"/>
  <c r="D165" i="7"/>
  <c r="D209" i="7"/>
  <c r="D205" i="7"/>
  <c r="D195" i="7"/>
  <c r="D198" i="7"/>
  <c r="D188" i="7"/>
  <c r="D191" i="7"/>
  <c r="D179" i="7"/>
  <c r="D185" i="7"/>
  <c r="C157" i="7" l="1"/>
  <c r="B157" i="7" s="1"/>
  <c r="C141" i="7"/>
  <c r="B141" i="7" s="1"/>
  <c r="D157" i="7" l="1"/>
  <c r="D141" i="7"/>
  <c r="C159" i="7"/>
  <c r="D159" i="7" s="1"/>
  <c r="C140" i="7"/>
  <c r="D140" i="7" s="1"/>
  <c r="C136" i="7"/>
  <c r="D136" i="7" s="1"/>
  <c r="C50" i="7"/>
  <c r="B50" i="7" s="1"/>
  <c r="C49" i="7"/>
  <c r="D49" i="7" s="1"/>
  <c r="C42" i="7"/>
  <c r="D42" i="7" s="1"/>
  <c r="C26" i="7"/>
  <c r="D26" i="7" s="1"/>
  <c r="C25" i="7"/>
  <c r="D25" i="7" s="1"/>
  <c r="C24" i="7"/>
  <c r="B24" i="7" s="1"/>
  <c r="B159" i="7" l="1"/>
  <c r="B140" i="7"/>
  <c r="B136" i="7"/>
  <c r="D50" i="7"/>
  <c r="B49" i="7"/>
  <c r="B42" i="7"/>
  <c r="B26" i="7"/>
  <c r="B25" i="7"/>
  <c r="D24" i="7"/>
  <c r="C38" i="7" l="1"/>
  <c r="C23" i="7"/>
  <c r="C119" i="7"/>
  <c r="C139" i="7"/>
  <c r="C10" i="7"/>
  <c r="C11" i="7"/>
  <c r="D38" i="7" l="1"/>
  <c r="B38" i="7"/>
  <c r="D119" i="7"/>
  <c r="B119" i="7"/>
  <c r="D10" i="7"/>
  <c r="B10" i="7"/>
  <c r="D139" i="7"/>
  <c r="B139" i="7"/>
  <c r="D23" i="7"/>
  <c r="B23" i="7"/>
  <c r="D11" i="7"/>
  <c r="B11" i="7"/>
</calcChain>
</file>

<file path=xl/sharedStrings.xml><?xml version="1.0" encoding="utf-8"?>
<sst xmlns="http://schemas.openxmlformats.org/spreadsheetml/2006/main" count="746" uniqueCount="424">
  <si>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</si>
  <si>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</si>
  <si>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</si>
  <si>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</si>
  <si>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</si>
  <si>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</si>
  <si>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</si>
  <si>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</si>
  <si>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</si>
  <si>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</si>
  <si>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</si>
  <si>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</si>
  <si>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</si>
  <si>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</si>
  <si>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</si>
  <si>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</si>
  <si>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</si>
  <si>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</si>
  <si>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</si>
  <si>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</si>
  <si>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</si>
  <si>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</si>
  <si>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</si>
  <si>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</si>
  <si>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</si>
  <si>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</si>
  <si>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</si>
  <si>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</si>
  <si>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</si>
  <si>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</si>
  <si>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</si>
  <si>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</si>
  <si>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</si>
  <si>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</si>
  <si>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</si>
  <si>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</si>
  <si>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</si>
  <si>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</si>
  <si>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</si>
  <si>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</si>
  <si>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</si>
  <si>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</si>
  <si>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</si>
  <si>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</si>
  <si>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</si>
  <si>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</si>
  <si>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</si>
  <si>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</si>
  <si>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</si>
  <si>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</si>
  <si>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</si>
  <si>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</si>
  <si>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</si>
  <si>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</si>
  <si>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</si>
  <si>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</si>
  <si>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</si>
  <si>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</si>
  <si>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</si>
  <si>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</si>
  <si>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</si>
  <si>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</si>
  <si>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</si>
  <si>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</si>
  <si>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8.</t>
  </si>
  <si>
    <t>9.</t>
  </si>
  <si>
    <t>10.</t>
  </si>
  <si>
    <t>11.</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</si>
  <si>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</si>
  <si>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</si>
  <si>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</si>
  <si>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</si>
  <si>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</si>
  <si>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</si>
  <si>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</si>
  <si>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</si>
  <si>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</si>
  <si>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</si>
  <si>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</si>
  <si>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t>Masthuhn</t>
  </si>
  <si>
    <t>2.4</t>
  </si>
  <si>
    <t>2.1</t>
  </si>
  <si>
    <t>2.2</t>
  </si>
  <si>
    <t>2. Allgemeine Anforderungen an den Betrieb</t>
  </si>
  <si>
    <t>2.6</t>
  </si>
  <si>
    <t>2.7</t>
  </si>
  <si>
    <t>3.1</t>
  </si>
  <si>
    <t>3.2</t>
  </si>
  <si>
    <t>3. Allgemeine Anforderungen an die Tierhaltung</t>
  </si>
  <si>
    <t>4.2</t>
  </si>
  <si>
    <t>4.3.1</t>
  </si>
  <si>
    <t>Erfassung Gesundheitszustand (unauffällig, gesunden Eindruck, einheitlich gewachsen, guten Gefiederzustand, gut beweglich), Beschaffenheit Einstreu, Lüftung, Beleuchtung, Fütterungs- und Tränkevorrichtungen. Notstromaggregate und Alarmanlagen sind in technisch erforderlichen Abständen (Wartungsintervalle vom Hersteller) zu prüfen.</t>
  </si>
  <si>
    <t>4.3.2</t>
  </si>
  <si>
    <t>4.3.3</t>
  </si>
  <si>
    <t>Notfalltherapie möglich</t>
  </si>
  <si>
    <t>Begründung durch Tierarzt muss vorliegen</t>
  </si>
  <si>
    <t>4.4</t>
  </si>
  <si>
    <t>4.5</t>
  </si>
  <si>
    <r>
      <t xml:space="preserve">restriktive Fütterung = </t>
    </r>
    <r>
      <rPr>
        <b/>
        <sz val="10"/>
        <color theme="1"/>
        <rFont val="Arial"/>
        <family val="2"/>
      </rPr>
      <t>K.O.</t>
    </r>
  </si>
  <si>
    <t>4.6</t>
  </si>
  <si>
    <t xml:space="preserve">Bei bestehenden Anlagen kann im Rahmen der Zulassung eine BiB beim DTSchB beantragt werden. </t>
  </si>
  <si>
    <t>Müssen als Futtermittel zugelassen sein.</t>
  </si>
  <si>
    <t>4.7</t>
  </si>
  <si>
    <t>Sitzstangen können auch durch das Angebot von erhöhten Ebenen ersetzt werden. Das Verhältnis beider Strukturelemente zueinander kann frei gewählt werden. Erhöhte Ebenen dürfen nicht als zusätzliche nutzbare Fläche mit angerechnet werden.</t>
  </si>
  <si>
    <r>
      <t xml:space="preserve"> Kein Tageslicht. =</t>
    </r>
    <r>
      <rPr>
        <b/>
        <sz val="10"/>
        <color theme="1"/>
        <rFont val="Arial"/>
        <family val="2"/>
      </rPr>
      <t xml:space="preserve"> K.O. </t>
    </r>
  </si>
  <si>
    <t>4.8</t>
  </si>
  <si>
    <r>
      <t xml:space="preserve">Kein zusätzliches Lichtregime bei unter 20 Lux oder keine Orientierung am Tag-Nacht-Rhythmus = </t>
    </r>
    <r>
      <rPr>
        <b/>
        <sz val="10"/>
        <color theme="1"/>
        <rFont val="Arial"/>
        <family val="2"/>
      </rPr>
      <t>K.O.</t>
    </r>
  </si>
  <si>
    <r>
      <t xml:space="preserve">&lt; 8 h/Tag = </t>
    </r>
    <r>
      <rPr>
        <b/>
        <sz val="10"/>
        <color theme="1"/>
        <rFont val="Arial"/>
        <family val="2"/>
      </rPr>
      <t>K.O.</t>
    </r>
  </si>
  <si>
    <t>4.9</t>
  </si>
  <si>
    <t>4.10</t>
  </si>
  <si>
    <t>Untersuchung sowohl von Brunnen-, als auch von Leitungswasser.</t>
  </si>
  <si>
    <t>4.11</t>
  </si>
  <si>
    <t xml:space="preserve">Sofern die Flächenvorgabe (20 % der Stallgrundfläche) eingehalten ist, muss dabei nur mind. einer der KSR 3 m tief sein. </t>
  </si>
  <si>
    <t>4. Spezielle Anforderungen an die Tierhaltung</t>
  </si>
  <si>
    <t>6.3</t>
  </si>
  <si>
    <t>6.1</t>
  </si>
  <si>
    <t>Zeitlicher Einsatz muss dokumentiert sein.</t>
  </si>
  <si>
    <t>6.2</t>
  </si>
  <si>
    <t>6.4</t>
  </si>
  <si>
    <t>15. April bis 15. November spätestens ab 10 Uhr; insgesamt min. 8 h / Tag; von 16. November bis 14. April min. 5 h / Tag
Prüfung über Auslaufjournal.</t>
  </si>
  <si>
    <t>6.5</t>
  </si>
  <si>
    <t>5. Tierbezogene Kriterien</t>
  </si>
  <si>
    <t>4.1</t>
  </si>
  <si>
    <t>7.1</t>
  </si>
  <si>
    <t>7.2</t>
  </si>
  <si>
    <t>7.3</t>
  </si>
  <si>
    <t>7.6</t>
  </si>
  <si>
    <t>7.7</t>
  </si>
  <si>
    <t>7.8</t>
  </si>
  <si>
    <t>7.9</t>
  </si>
  <si>
    <t>7.10</t>
  </si>
  <si>
    <t>6. Fangen und Verladen</t>
  </si>
  <si>
    <t>4.12</t>
  </si>
  <si>
    <t>4.13</t>
  </si>
  <si>
    <t>7. Anforderungen an den Transport</t>
  </si>
  <si>
    <t>8.1</t>
  </si>
  <si>
    <t>8.2</t>
  </si>
  <si>
    <t>Die Anforderungen an die Transportfahrzeuge und die Besatzdichten werden eingehalten.</t>
  </si>
  <si>
    <t>8.3</t>
  </si>
  <si>
    <t>Bei über 30 °C Außentemperatur werden keine Tiere verladen oder transportiert. Ausgenommen sind Transporte, die mit Transportfahrzeugen durchgeführt werden, die mit einer funktionsfähigen Klimaanlage ausgestattet sind.</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</si>
  <si>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</si>
  <si>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</si>
  <si>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4.3.4</t>
  </si>
  <si>
    <t>Prüfung der Möglichkeiten, falls zum Zeitpunkt des Audits kein Genesungsabteil eingerichtet ist</t>
  </si>
  <si>
    <t>Qualität der Einstreu trocken, locker und dergestalt, dass die Masthühner auch gegen Ende der Mast picken, scharren und sandbaden können; feuchte und verkrustete Einstreubereiche werden entfernt und durch frische Einstreu ersetzt, durchgearbeitet oder neu eingestreut</t>
  </si>
  <si>
    <r>
      <rPr>
        <b/>
        <sz val="10"/>
        <color theme="1"/>
        <rFont val="Arial"/>
        <family val="2"/>
      </rPr>
      <t xml:space="preserve">K.O.     </t>
    </r>
    <r>
      <rPr>
        <sz val="10"/>
        <color theme="1"/>
        <rFont val="Arial"/>
        <family val="2"/>
      </rPr>
      <t xml:space="preserve">                                                       
</t>
    </r>
  </si>
  <si>
    <t>Zum Beispiel Verletzungen, Lahmheiten, Immobilität, Apathie, Anzeichen von Schmerzen, Abmagerung, Symptome von Infektionserkrankungen, Abweichungen vom Normalverhalten.</t>
  </si>
  <si>
    <t>Protokolle des Tierhalters mit den aufgeführten Gegenmaßnahmen, die durchgeführt wurden, prüfen sowie die Dokumentation über Entwicklung der Situation.</t>
  </si>
  <si>
    <t>7.4</t>
  </si>
  <si>
    <t>7.5</t>
  </si>
  <si>
    <r>
      <rPr>
        <b/>
        <sz val="10"/>
        <color theme="1"/>
        <rFont val="Arial"/>
        <family val="2"/>
      </rPr>
      <t xml:space="preserve">Vom Tierhalter erfasst und vom Auditor geprüft: 
</t>
    </r>
    <r>
      <rPr>
        <sz val="10"/>
        <color theme="1"/>
        <rFont val="Arial"/>
        <family val="2"/>
      </rPr>
      <t xml:space="preserve">Schwellenwert: 12 %
</t>
    </r>
    <r>
      <rPr>
        <u/>
        <sz val="10"/>
        <color theme="1"/>
        <rFont val="Arial"/>
        <family val="2"/>
      </rPr>
      <t>Bitte Werte im Beschreibungsfeld eintragen.</t>
    </r>
  </si>
  <si>
    <r>
      <rPr>
        <b/>
        <sz val="10"/>
        <color theme="1"/>
        <rFont val="Arial"/>
        <family val="2"/>
      </rPr>
      <t xml:space="preserve">Vom Tierhalter erfasst und vom Auditor geprüft: 
</t>
    </r>
    <r>
      <rPr>
        <sz val="10"/>
        <color theme="1"/>
        <rFont val="Arial"/>
        <family val="2"/>
      </rPr>
      <t xml:space="preserve">Schwellenwert: 6 %
</t>
    </r>
    <r>
      <rPr>
        <u/>
        <sz val="10"/>
        <color theme="1"/>
        <rFont val="Arial"/>
        <family val="2"/>
      </rPr>
      <t>Bitte Werte im Beschreibungsfeld eintragen.</t>
    </r>
  </si>
  <si>
    <r>
      <rPr>
        <b/>
        <sz val="10"/>
        <rFont val="Arial"/>
        <family val="2"/>
      </rPr>
      <t>Vom Tierhalter erfasst und vom Auditor geprüft</t>
    </r>
    <r>
      <rPr>
        <sz val="10"/>
        <rFont val="Arial"/>
        <family val="2"/>
      </rPr>
      <t xml:space="preserve">: 
Schwellenwert: 12 %
</t>
    </r>
    <r>
      <rPr>
        <u/>
        <sz val="10"/>
        <rFont val="Arial"/>
        <family val="2"/>
      </rPr>
      <t>Bitte Werte im Beschreibungsfeld eintragen</t>
    </r>
    <r>
      <rPr>
        <sz val="10"/>
        <rFont val="Arial"/>
        <family val="2"/>
      </rPr>
      <t xml:space="preserve">
</t>
    </r>
  </si>
  <si>
    <r>
      <t xml:space="preserve">Zur Übermittlung kann alternativ die → </t>
    </r>
    <r>
      <rPr>
        <b/>
        <sz val="10"/>
        <rFont val="Arial"/>
        <family val="2"/>
      </rPr>
      <t>MU 10.12</t>
    </r>
    <r>
      <rPr>
        <sz val="10"/>
        <rFont val="Arial"/>
        <family val="2"/>
      </rPr>
      <t xml:space="preserve"> genutzt werden. Dem Betrieb wird eine Eingangsbestätigung erteilt, die im Audit überprüft wird. 
</t>
    </r>
  </si>
  <si>
    <t>ab dem Tag der Einstallung</t>
  </si>
  <si>
    <r>
      <t xml:space="preserve">Höhe der Sitzstangen muss dem Wachstum entsprechend angepasst werden. = </t>
    </r>
    <r>
      <rPr>
        <b/>
        <sz val="10"/>
        <color theme="1"/>
        <rFont val="Arial"/>
        <family val="2"/>
      </rPr>
      <t xml:space="preserve">K.O. </t>
    </r>
  </si>
  <si>
    <t>Erforderlichenfalls sind Aufstiegshilfen anzubringen. 
Weder die Luftzirkulation noch die Tierkontrolle dürfen durch die erhöhten Ebenen beeinträchtigt werden.</t>
  </si>
  <si>
    <r>
      <t>Herstellernachweis kann im Audit abgeprüft werden
Lampen nicht flickerfusionsfrei =</t>
    </r>
    <r>
      <rPr>
        <b/>
        <sz val="10"/>
        <color theme="1"/>
        <rFont val="Arial"/>
        <family val="2"/>
      </rPr>
      <t xml:space="preserve"> K.O.</t>
    </r>
  </si>
  <si>
    <t>Je kg Gesamtlebendgewicht der Masthühner Luftaustausch von mind. 4,5 m³/h (gemäß den Daten der Lüftungsanlage); gilt nicht für bestehende Betriebe &lt; 500 Tiere.</t>
  </si>
  <si>
    <t>Mit geeigneten Materialien wie im Innenbereich.</t>
  </si>
  <si>
    <t xml:space="preserve">Professionelle Beratung (Fachberater des DTSchBs, Fachtierarzt, unabhängiger Futtermittelberater oder ähnliche) muss hinzugezogen werden. Beratung im Hinblick auf Ursache(n) der Überschreitung des entsprechenden Kriteriums. Durchführung und Dokumentation vereinbarter Verbesserungsmaßnahmen. </t>
  </si>
  <si>
    <r>
      <t xml:space="preserve">Grenzwerte für Keime:
Gesamtkeimzahl </t>
    </r>
    <r>
      <rPr>
        <sz val="10"/>
        <color theme="1"/>
        <rFont val="Calibri"/>
        <family val="2"/>
      </rPr>
      <t>≤</t>
    </r>
    <r>
      <rPr>
        <sz val="10"/>
        <color theme="1"/>
        <rFont val="Arial"/>
        <family val="2"/>
      </rPr>
      <t xml:space="preserve"> 100.000
Hefe- und Schimmelpilze </t>
    </r>
    <r>
      <rPr>
        <sz val="10"/>
        <color theme="1"/>
        <rFont val="Calibri"/>
        <family val="2"/>
      </rPr>
      <t>≤</t>
    </r>
    <r>
      <rPr>
        <sz val="10"/>
        <color theme="1"/>
        <rFont val="Arial"/>
        <family val="2"/>
      </rPr>
      <t xml:space="preserve"> 10.000
Escherichia coli </t>
    </r>
    <r>
      <rPr>
        <sz val="10"/>
        <color theme="1"/>
        <rFont val="Calibri"/>
        <family val="2"/>
      </rPr>
      <t>≤</t>
    </r>
    <r>
      <rPr>
        <sz val="10"/>
        <color theme="1"/>
        <rFont val="Arial"/>
        <family val="2"/>
      </rPr>
      <t xml:space="preserve"> 100
s. Kap. 4.10, Tabelle </t>
    </r>
  </si>
  <si>
    <t>Radius von 150 m von der nächstgelegenen Auslauföffnung. BiB auf Grund standortbezogener Bedingungen möglich.</t>
  </si>
  <si>
    <t xml:space="preserve">Bei Bestandsbetreuungsverträgen mit Tierärzten, die nicht über eine Ausbildung zum Fachtierarzt für Geflügel verfügen, muss eine mind. dreijährige praktische Erfahrung auf dem Gebiet der Betreuung von Wirtschaftsgeflügelbeständen bestehen. </t>
  </si>
  <si>
    <t>Ammoniakkonzentration max. 15 ppm (0,0015 Vol. - %) Kohlendioxidkonzentration max. 3000 ppm (0,3 Vol. - %).
Bei Bedarf mit Gasspürpumpe nachmessen als Hilfestellung zur Beurteilung. Messwerte gelten nicht als verlässlicher Nachweis.</t>
  </si>
  <si>
    <t>Tiere, die nicht therapierbar sind, müssen unverzüglich und so schonend wie möglich getötet werden. Hierzu ist es erforderlich, die Tiere sachgerecht, entsprechend der gültigen gesetzlichen Vorgaben, mit geeigneten Geräten zu betäuben. Der Betäubungserfolg ist zu überprüfen und die betäubten Tiere sind sofort tierschutzgerecht zu töten. Der Tod der Tiere muss abschließend überprüft werden.</t>
  </si>
  <si>
    <t xml:space="preserve">Pathologie, Bakteriologie etc.
Dokumentation. </t>
  </si>
  <si>
    <t xml:space="preserve">Unverzügliche Meldung an Berater des DTSchB.
Inhalte der Meldung: Datum, Zahlenwert, Informationen zur Herde (Tierzahl, Alter, allg. Gesundheitszustand), ggf. bereits eingeleitete Sofort-Maßnahmen. </t>
  </si>
  <si>
    <r>
      <rPr>
        <b/>
        <sz val="10"/>
        <rFont val="Arial"/>
        <family val="2"/>
      </rPr>
      <t xml:space="preserve">Durch den Auditor erfasst:
</t>
    </r>
    <r>
      <rPr>
        <sz val="10"/>
        <rFont val="Arial"/>
        <family val="2"/>
      </rPr>
      <t xml:space="preserve">Grenzwert: 10 % Score 1, 
Zuchtlinien bis 45 g: Prüfung alle 15 Monate, Zuchtlinien bis 51 g: Prüfung alle 9 Monate </t>
    </r>
  </si>
  <si>
    <t>Die Transportdauer von max. 4 h  wird nicht überschritten.</t>
  </si>
  <si>
    <t>Transportfahrzeuge werden während des Beladungsvorgangs mit mobilen Ventilatoren belüftet, wenn der zu erwartende Enthalpiewert 60 kJ/kg oder mehr beträgt.</t>
  </si>
  <si>
    <t>7.11</t>
  </si>
  <si>
    <t>RL Zert 2024
3.3</t>
  </si>
  <si>
    <t>Der Systemteilnehmer erkennt die Nutzungsbedingungen und Vorgaben der Zertifizierungsstelle an.</t>
  </si>
  <si>
    <t>RL Zert 2024
3.2</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</si>
  <si>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</si>
  <si>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 xml:space="preserve">Der Betriebsbeschreibungsbogen ist vollständig und aktuell. </t>
  </si>
  <si>
    <t>RL Zert 2024
6.4.2</t>
  </si>
  <si>
    <t>Alle festgelegten Korrekturmaßnahmen wurden fristgerecht und wirksam umgesetzt.</t>
  </si>
  <si>
    <t>RL Zert 2024
6</t>
  </si>
  <si>
    <t xml:space="preserve">Die an eine ANG bzw. BiB geknüpften Auflagen werden eingehalten. </t>
  </si>
  <si>
    <t>Alle notwendigen Dokumentationen werden tagesaktuell geführt.</t>
  </si>
  <si>
    <t>Die Anforderungen bezüglich der Meldepflicht werden erfüllt.</t>
  </si>
  <si>
    <t>Gültig ab: 01.01.2024
*Übergangsfrist für Bestandsbetriebe (Zertifizierung vor 01.01.;  s. bereichsspezifische Richtlinie, Kap. 1.2): Erfassung von Abweichungen ab 01.01., Berücksichtigung in Risikoeinstufung ab 01.07.</t>
  </si>
  <si>
    <t>Die Anforderungen bezüglich der gesetzlichen Vorgaben werden erfüllt.</t>
  </si>
  <si>
    <t>Der Betriebsleiter bzw. die für die Tierhaltung verantwortliche Person hat die nötige Sachkunde.</t>
  </si>
  <si>
    <t>2.8</t>
  </si>
  <si>
    <t>Im Falle einer Parallelhaltung:
Eine Genehmigung für eine ausnahmsweise gestattete Parallelhaltung von Masthühnern eines anderen Produktionsstandards liegt vor und die Rahmenbedingungen werden eingehalten.</t>
  </si>
  <si>
    <t>Die Konformität von zugekauften Masthühnerküken durch aktuelle Konformitätszertifikate durch die Lieferanten der betreffenden Tiere und durch Kennzeichnung der Tiere auf warenbegleitenden Dokumenten kann nachgewiesen werden.</t>
  </si>
  <si>
    <t>Alle notwendigen Aufzeichnungen und Dokumente für eine Berechnung des Warenflusses auf dem Betrieb liegen im Original zur Einsicht bereit.</t>
  </si>
  <si>
    <t>In den Lieferpapieren und Rechnungen werden alle Masthühner, Schlachttiere und Schlachtkörper bzw. das Fleisch aus dem TSL als solches gekennzeichnet.</t>
  </si>
  <si>
    <t>In den Lieferpapieren und Rechnungen wird auch die TSL-Stufe gekennzeichnet.</t>
  </si>
  <si>
    <t>Eine Berechnung des Warenflusses ergab keinen Grund zur Beanstandung.</t>
  </si>
  <si>
    <t>Auf dem Betrieb werden alle Aufzeichnungen und Dokumentationen, um die Tierbewegung zweifelsfrei nachvollziehen zu können, vorgehalten.</t>
  </si>
  <si>
    <t>Es werden nur vom DTSchB zugelassene Zuchtlinien eingesetzt.</t>
  </si>
  <si>
    <t>Der Wasser- und Futterverbrauch wird auf Abweichungen, die auf ein Krankheitsgeschehen oder Probleme in der Futterration bzw. Klimaführung hindeuten können, täglich kontrolliert und dokumentiert.</t>
  </si>
  <si>
    <t>Verletzte, kranke Tiere oder Tiere mit Laufschwierigkeiten werden angemessen, ggf. tierärztlich behandelt.</t>
  </si>
  <si>
    <t>Ein gültiger Bestandsbetreuungsvertrag wurde mit einem Tierarzt abgeschlossen.</t>
  </si>
  <si>
    <t>Ein Nachweis über die Qualifikation des bestandsbetreuenden Tierarztes liegt vor.</t>
  </si>
  <si>
    <t>Alle Besuche des bestandsbetreuenden Tierarztes bzw. der beratendenden Personen werden aktuell protokolliert.</t>
  </si>
  <si>
    <t>Der Bestand wird mind. 1 x pro Durchgang durch den betreuenden Tierarzt vorbeugend untersucht, der Tierhalter in Fragen der Hygiene, Impfprophylaxe und Gesunderhaltung beraten und die Bestandsbesuche inklusive ggf. erteilter Hinweise wurden dokumentiert.</t>
  </si>
  <si>
    <t>Es gibt die Möglichkeit ein Genesungsabteil zur Separierung von verletzten, kranken Tieren oder Tieren mit Einschränkung in der Lauffähigkeit, einzurichten.</t>
  </si>
  <si>
    <t>Dieses Genesungsabteil ist mit Futter, Wasser, einem Pickgegenstand und Einstreu ausgestattet.</t>
  </si>
  <si>
    <t>Im Genesungsabteil werden nicht mehr als 9 Tiere/m² eingestallt.</t>
  </si>
  <si>
    <t>Der Eingang und der Verbleib im Genesungsabteil sowie das wieder Aussetzen in die Herde werden dokumentiert.</t>
  </si>
  <si>
    <r>
      <t>Die tierärztlichen Untersuchungsergebnisse und Einzelheiten der Therapie werden</t>
    </r>
    <r>
      <rPr>
        <sz val="10"/>
        <color rgb="FF00B050"/>
        <rFont val="Arial"/>
        <family val="2"/>
      </rPr>
      <t xml:space="preserve"> </t>
    </r>
    <r>
      <rPr>
        <sz val="10"/>
        <color theme="1"/>
        <rFont val="Arial"/>
        <family val="2"/>
      </rPr>
      <t>dokumentiert.</t>
    </r>
  </si>
  <si>
    <t>Der Betrieb nimmt am verpflichtenden, staatlichen Antibiotikamonitoring teil und gewährt Einsicht in die erhobenen Daten.</t>
  </si>
  <si>
    <t>Sofern der Betrieb nicht am staatlichen  Antibiotikamonitoring teilnehmen kann: Der DTSchB wurde informiert und der Anwendungs- und Abgabebeleg übermittelt.</t>
  </si>
  <si>
    <t>Es wird kein Antibiotikum als Prophylaxe eingesetzt.</t>
  </si>
  <si>
    <t>Antibiotika werden nur ausnahmsweise und nur nach tierärztlicher Untersuchung im Rahmen einer Therapie bei nachgewiesener bakterieller Infektion und nach Anfertigung eines Resistenztests eingesetzt.</t>
  </si>
  <si>
    <t>Reserveantibiotika werden aus der Humanmedizin nur im Falle eines Therapienotstandes und nach Vorliegen eines Resistenztests, der beweist, dass alle anderen Wirkstoffe unwirksam sind, eingesetzt.</t>
  </si>
  <si>
    <t>Die Notwendigkeit einer Therapie oder Notfallbehandlung wird explizit und nachvollziehbar dokumentiert.</t>
  </si>
  <si>
    <t>Bei sofortigem Einsatz von Antibiotika im Rahmen einer Therapie oder Notfalltherapie wurde eine nachträgliche bakteriologische Untersuchung und ein Resistenztest durchgeführt.</t>
  </si>
  <si>
    <t>Der Stall ist flächendeckend eingestreut.</t>
  </si>
  <si>
    <t>Der Tierhalter berechnet und dokumentiert die Therapiehäufigkeit.</t>
  </si>
  <si>
    <t>Die Einstreu entspricht den Vorgaben.</t>
  </si>
  <si>
    <t>Es wird entsprechende Einstreu vorgehalten.</t>
  </si>
  <si>
    <t xml:space="preserve">Nach jedem Durchgang wird die Einstreu im Stall und im KSR entfernt und die jeweiligen Stallbereiche werden gereinigt und desinfiziert. </t>
  </si>
  <si>
    <t>Die Masthühner haben jederzeit Zugang zu Tränkewasser.</t>
  </si>
  <si>
    <t>Die Anwendung von Futtermittelzusatzstoffen mit kokzidiostatischer Wirkung wird im Bestandsbuch vermerkt.</t>
  </si>
  <si>
    <t>Es wird nicht restriktiv gefüttert.</t>
  </si>
  <si>
    <t>Die Höhe der Futter- und Tränkeeinrichtungen wird an das Wachstum der Tiere angepasst.</t>
  </si>
  <si>
    <t>Die Höhe des Stalles beträgt innen mind. 2 m.</t>
  </si>
  <si>
    <t>Ab Einstallung bis 24 h vor der Ausstallung werden entsprechende Elemente zur Beschäftigung und Strukturierung zur Verfügung gestellt.</t>
  </si>
  <si>
    <t>Die Ballen sind im Tierbereich gleichmäßig verteilt und von allen Seiten zugänglich.</t>
  </si>
  <si>
    <r>
      <t>Betriebe &lt;</t>
    </r>
    <r>
      <rPr>
        <sz val="10"/>
        <color rgb="FF00B050"/>
        <rFont val="Arial"/>
        <family val="2"/>
      </rPr>
      <t xml:space="preserve"> </t>
    </r>
    <r>
      <rPr>
        <sz val="10"/>
        <color theme="1"/>
        <rFont val="Arial"/>
        <family val="2"/>
      </rPr>
      <t>2.000 Tiere:
Den Tieren werden mind. 2 Ballen/vergleichbare Angebote (Standardgröße Kleinballen / HD-Ballen) aus natürlichem manipulierbarem Substrat zur Verfügung gestellt und erneuert, sobald die Ballen aufgelöst sind.</t>
    </r>
  </si>
  <si>
    <t>Pro 1.000 Tiere wird ein manipulierbarer und zu bearbeitender Pickgegenstand  zur Verfügung gestellt.</t>
  </si>
  <si>
    <t>Betriebe &lt; 1.000 Tiere:
Es wird 1 Pickgegenstand zur Verfügung gestellt.</t>
  </si>
  <si>
    <t>Die Pickgegenstände sind hygienisch und futtermittelrechtlich unbedenklich.</t>
  </si>
  <si>
    <t>Im Stall stehen pro 1.000 Tiere mind. 15 m Sitzstangen zur Verfügung.</t>
  </si>
  <si>
    <t>Die Sitzstangen sind höhenverstellbar.</t>
  </si>
  <si>
    <t>Bei Einsatz von erhöhten Ebenen: Im Stall stehen pro 1.000 Tiere mind. 3,5 m² einer erhöhten Ebene als Alternative zur Sitzstange zur Verfügung.</t>
  </si>
  <si>
    <t>Die erhöhten Ebenen sind für die Tiere gut zu erreichen und aufrecht unterquerbar.</t>
  </si>
  <si>
    <t>Es wird Tageslicht gewährt.</t>
  </si>
  <si>
    <t>Eine gleichmäßige Verteilung des Lichts ist gewährleistet.</t>
  </si>
  <si>
    <t>Die Lichtstärke künstlicher Lichtquellen wird nicht durch Verschmutzung oder Umbauten beeinträchtigt.</t>
  </si>
  <si>
    <t>In der ersten Lebenswoche wird die Dunkelphase schrittweise auf 8 h erhöht.</t>
  </si>
  <si>
    <t>Ab der 2. Lebenswoche wird eine ununterbrochene Dunkelphase von 8 h/Tag eingehalten.</t>
  </si>
  <si>
    <t>Vor und nach der Dunkelphase wird eine Dämmerungsphase von mind. 15 min. eingehalten.</t>
  </si>
  <si>
    <t>In den letzten 24 h vor der Schlachtung wird die Dunkelphase max. auf 1 h reduziert.</t>
  </si>
  <si>
    <t>Es wird flickerfusionsfreies Licht verwendet.</t>
  </si>
  <si>
    <t>Das Lüftungssystem stellt sicher, dass die Schadgaskonzentrationen in Bereichen gehalten wird, die die Gesundheit der Tiere nicht beeinträchtigt.</t>
  </si>
  <si>
    <t>Der Betrieb verfügt über eine Lüftung und erforderlichenfalls über Heiz- und Kühlanlagen.</t>
  </si>
  <si>
    <t>Bei einer Außentemperatur von &gt; 30 °C liegt die Stalltemperatur nicht mehr als 3 °C über der Außentemperatur.</t>
  </si>
  <si>
    <t>Bei einer Außentemperatur von &lt; 10 °C überschreitet die durchschnittliche relative Luftfeuchtigkeit 70 % im Stall innerhalb von 48 h nicht.</t>
  </si>
  <si>
    <t>Bei Überschreitung der Grenzwerte für Keime oder nachgewiesenen Arzneimittelrückstände wurden die Wasserleitungssysteme so gereinigt,  dass keine Rückstände mehr auftraten, die ergriffenen Maßnahmen dokumentiert und der Erfolg wurde an Hand aktueller Untersuchungsergebnisse kontrolliert und nachgewiesen.</t>
  </si>
  <si>
    <r>
      <t xml:space="preserve">Die gereinigten Wasserleitungssysteme werden </t>
    </r>
    <r>
      <rPr>
        <u/>
        <sz val="10"/>
        <color theme="1"/>
        <rFont val="Arial"/>
        <family val="2"/>
      </rPr>
      <t>nach</t>
    </r>
    <r>
      <rPr>
        <sz val="10"/>
        <color theme="1"/>
        <rFont val="Arial"/>
        <family val="2"/>
      </rPr>
      <t xml:space="preserve"> einer antibiotischen Therapie auf Rückstände des eingesetzten Antibiotikums untersucht und die Ergebnisse werden dokumentiert.</t>
    </r>
  </si>
  <si>
    <t>Ein KSR ist vorhanden.</t>
  </si>
  <si>
    <t>Der KSR ist entlang der Längsseite des Stalles angegliedert und befestigt.</t>
  </si>
  <si>
    <t>Die Größe des KSR beträgt mind. 20 % der nutzbaren Stallgrundfläche.</t>
  </si>
  <si>
    <t>Der KSR ist mind. 3 m tief.</t>
  </si>
  <si>
    <t>Bei Stalltiefen &gt; 20 m: Ein beidseitiger KSR ist vorhanden.</t>
  </si>
  <si>
    <t>Der beidseitige KSR entspricht den Vorgaben.</t>
  </si>
  <si>
    <t>Pro 1.500 Masthühner sind mind. 2 m Auslauföffnung vorhanden.</t>
  </si>
  <si>
    <t>Jede Auslauföffnung ist mind. 40 cm hoch und mind. 50 cm breit.</t>
  </si>
  <si>
    <t>Die Auslauföffnungen sind gleichmäßig über die Längsseiten des Stalls verteilt bzw. es liegt eine BiB vor.</t>
  </si>
  <si>
    <t>Der KSR ist überdacht und nach den Seiten hin insgesamt zu mind. 50% licht- und luftdurchlässig und windgeschützt bzw. es liegt eine BiB vor.</t>
  </si>
  <si>
    <t>Die Höhe des KSR beträgt mind. 2 m oder es liegt eine BiB vor.</t>
  </si>
  <si>
    <t>Der KSR wird flächendeckend eingestreut.</t>
  </si>
  <si>
    <t>Die Zeitpunkte des Öffnens und Schließens der Auslauföffnungen werden tagesaktuell dokumentiert.</t>
  </si>
  <si>
    <t>Der KSR ist spätestens ab Beginn der 4. Lebenswoche und mind. 50 % der Lebenszeit uneingeschränkt während der Tageslichtstunden allen Tieren zugänglich.</t>
  </si>
  <si>
    <t>Bei Abweichungen der Mindestnutzungszeiten des KSR wegen extremer Witterungsbedingungen werden die Gründe dafür dokumentiert.</t>
  </si>
  <si>
    <t>Bei Nutzung des KSR &lt; 50 % der Lebenszeit der Tiere wurde der DTSchB informiert.</t>
  </si>
  <si>
    <t>Die Methode des Schlupfs im Stall wird durchgeführt und alle Anforderungen diesbezüglich werden eingehalten.</t>
  </si>
  <si>
    <t>Innerhalb des Mastbetriebes werden max. 60.000 Masthühnerplätze und pro Stall max. 16.000 Masthühnerplätze bewirtschaftet bzw. es liegt eine BiB vor.</t>
  </si>
  <si>
    <t>Die Mastdauer beträgt mind. 56 Tage.</t>
  </si>
  <si>
    <t>Pro Gruppe werden max. 4.800 Tiere gehalten.</t>
  </si>
  <si>
    <t>Die Tiere haben freien Zugang zum Auslauf.</t>
  </si>
  <si>
    <t>Es wird ein Auslauf von 4 m² pro Tier zur Verfügung gestellt.</t>
  </si>
  <si>
    <t>Pro Tier liegen 2,5 m² der Auslaufläche im Radius von 150 m von der nächstgelegenen Auslauföffnung.</t>
  </si>
  <si>
    <t>Der Auslauf ist tagsüber uneingeschränkt zugänglich.</t>
  </si>
  <si>
    <t>Der Zugang zum Auslauf wird tagesaktuell dokumentiert.</t>
  </si>
  <si>
    <t>Bei einem behördlichen Aufstallungsgebot wurde die Besatzdichte nach dem 2. betroffenen Durchgang auf 18 kg / m² reduziert.</t>
  </si>
  <si>
    <r>
      <t xml:space="preserve">Es erfolgt eine tägliche Rau- </t>
    </r>
    <r>
      <rPr>
        <b/>
        <sz val="10"/>
        <color theme="1"/>
        <rFont val="Arial"/>
        <family val="2"/>
      </rPr>
      <t>oder</t>
    </r>
    <r>
      <rPr>
        <sz val="10"/>
        <color theme="1"/>
        <rFont val="Arial"/>
        <family val="2"/>
      </rPr>
      <t xml:space="preserve"> Saftfuttergabe.</t>
    </r>
  </si>
  <si>
    <t>Sofern Raufutter eingesetzt wird: Das Raufutter wird zusätzlich zum Beschäftigungsmaterial angeboten.</t>
  </si>
  <si>
    <t>Die Tiere weisen keine erkennbaren Zeichen auf, die auf eine Störung des Allgemeinbefindens des Gesamtbestandes hinweisen.</t>
  </si>
  <si>
    <t>Die Anforderungen an die Erfassung und Dokumentation werden erfüllt.</t>
  </si>
  <si>
    <r>
      <t xml:space="preserve">Schulungsnachweis speziell zur Erfassung der TBK. Erfassung laut Handbuch </t>
    </r>
    <r>
      <rPr>
        <b/>
        <sz val="10"/>
        <color theme="1"/>
        <rFont val="Arial"/>
        <family val="2"/>
      </rPr>
      <t>→ MU 10.9 Erfassung der TBK  durch den Tierhalter in jedem Durchgang. Je Stall und/oder je Tiergruppe eine separate TBK-Ergebnisübersicht. Wird vom Auditor überprüft.</t>
    </r>
    <r>
      <rPr>
        <b/>
        <sz val="10"/>
        <color rgb="FFFF0000"/>
        <rFont val="Arial"/>
        <family val="2"/>
      </rPr>
      <t xml:space="preserve">   </t>
    </r>
    <r>
      <rPr>
        <b/>
        <sz val="10"/>
        <color theme="1"/>
        <rFont val="Arial"/>
        <family val="2"/>
      </rPr>
      <t xml:space="preserve">                                                       </t>
    </r>
  </si>
  <si>
    <t>Die Anforderungen zur Meldung von Grenzwertüberschreitungen werden erfüllt.</t>
  </si>
  <si>
    <t>Die Anforderungen an die Beratung bei Grenzwertüberschreitung werden erfüllt.</t>
  </si>
  <si>
    <t>Die Anforderungen bezüglich einer Überschreitung eines Schwellenwertes werden erfüllt.</t>
  </si>
  <si>
    <r>
      <t xml:space="preserve">Dokumentation der Überschreitung, sowie von 
ergriffenen Maßnahmen. </t>
    </r>
    <r>
      <rPr>
        <sz val="10"/>
        <color rgb="FF00B050"/>
        <rFont val="Arial"/>
        <family val="2"/>
      </rPr>
      <t/>
    </r>
  </si>
  <si>
    <t>Die Anforderungen an das Tierbezogene Kriterium "Verschmutzung" werden erfüllt.</t>
  </si>
  <si>
    <t>Die Anforderungen an das Tierbezogene Kriterium "Andere Verletzungen, Krankheiten" werden erfüllt.</t>
  </si>
  <si>
    <r>
      <rPr>
        <b/>
        <sz val="10"/>
        <color theme="1"/>
        <rFont val="Arial"/>
        <family val="2"/>
      </rPr>
      <t>Durch den Auditor erfasst:</t>
    </r>
    <r>
      <rPr>
        <sz val="10"/>
        <color theme="1"/>
        <rFont val="Arial"/>
        <family val="2"/>
      </rPr>
      <t xml:space="preserve"> 
Schwellenwert: einzelne Tiere
</t>
    </r>
    <r>
      <rPr>
        <u/>
        <sz val="10"/>
        <color theme="1"/>
        <rFont val="Arial"/>
        <family val="2"/>
      </rPr>
      <t xml:space="preserve">
Bitte </t>
    </r>
    <r>
      <rPr>
        <b/>
        <u/>
        <sz val="10"/>
        <color theme="1"/>
        <rFont val="Arial"/>
        <family val="2"/>
      </rPr>
      <t>→ MU 10.10</t>
    </r>
    <r>
      <rPr>
        <u/>
        <sz val="10"/>
        <color theme="1"/>
        <rFont val="Arial"/>
        <family val="2"/>
      </rPr>
      <t xml:space="preserve"> ausfüllen und dem Auditbericht anhängen.</t>
    </r>
  </si>
  <si>
    <t>Die Anforderungen an das Tierbezogene Kriterium "Lauffähigkeit (Gait Score)" werden erfüllt.</t>
  </si>
  <si>
    <t>Die Anforderungen an das Tierbezogene Kriterium "Hochgradig lahme und gehunfähige Tiere" werden erfüllt und vom Tierhalter erfasst.</t>
  </si>
  <si>
    <r>
      <rPr>
        <b/>
        <sz val="10"/>
        <color theme="1"/>
        <rFont val="Arial"/>
        <family val="2"/>
      </rPr>
      <t>Vom Tierhalter erfasst und vom Auditor geprüft:</t>
    </r>
    <r>
      <rPr>
        <sz val="10"/>
        <color theme="1"/>
        <rFont val="Arial"/>
        <family val="2"/>
      </rPr>
      <t xml:space="preserve"> Schwellenwert: 0,015 %
</t>
    </r>
    <r>
      <rPr>
        <u/>
        <sz val="10"/>
        <color theme="1"/>
        <rFont val="Arial"/>
        <family val="2"/>
      </rPr>
      <t xml:space="preserve">
Bitte Werte im Beschreibungsfeld eintragen.
</t>
    </r>
  </si>
  <si>
    <t>Die Anforderungen an das Tierbezogene Kriterium "Hautverletzungen (Kratzer, Pickverletzungen)" werden erfüllt und vom Tierhalter erfasst.</t>
  </si>
  <si>
    <t>Die Anforderungen an das Tierbezogene Kriterium "Fersenhöckerveränderungen (Hock burns)" werden erfüllt und vom Tierhalter erfasst.</t>
  </si>
  <si>
    <t>Die Anforderungen an das Tierbezogene Kriterium "Fußballenveränderungen" werden erfüllt und vom Tierhalter erfasst.</t>
  </si>
  <si>
    <t>Die Anforderungen an das Tierbezogene Kriterium "Mortalität" werden erfüllt.</t>
  </si>
  <si>
    <t>Die Anforderungen an das Tierbezogene Kriterium "Transporttote" werden erfüllt.</t>
  </si>
  <si>
    <t>Die Anforderungen an das Tierbezogene Kriterium "Fersenhöckerveränderungen" werden erfüllt.</t>
  </si>
  <si>
    <t>Die Anforderungen an das Tierbezogene Kriterium "Fußballenveränderungen" werden erfüllt.</t>
  </si>
  <si>
    <t>Die Anforderungen an das Tierbezogene Kriterium "Nicht schlachtfähige, genussuntaugliche Tiere" werden erfüllt.</t>
  </si>
  <si>
    <t>Die Tiere haben jederzeit bis unmittelbar vor der Verladung Zugang zu Tränkewasser.</t>
  </si>
  <si>
    <t>Den Tieren steht bis mind. 10 h vor dem voraussichtlichen Schlachttermin Futter zur Verfügung.</t>
  </si>
  <si>
    <t>Es wird nur in abgedunkelten Ställen oder in der Dunkelheit gefangen.</t>
  </si>
  <si>
    <t>Einsatz von professioneller Fangkolonne:
Der Vorarbeiter der Fangkolonne besitzt einen behördlich anerkannten Sachkundenachweis, den er bei einer externen, anerkannten Fortbildungsveranstaltung erworben hat.</t>
  </si>
  <si>
    <t>Einsatz von nicht professionellen Fängern:
Die Aufsicht führende Person besitzt einen Sachkundenachweis, den sie bei einer externen, anerkannten Fortbildungsveranstaltung erworben hat.</t>
  </si>
  <si>
    <t>Die eingesetzten Fänger und die entsprechenden Sachkundenachweise werden dokumentiert.</t>
  </si>
  <si>
    <t>Transportbehältnisse werden in unmittelbarer Nähe der Tiere positioniert.</t>
  </si>
  <si>
    <t>Das Fangen und Verladen der Tiere und  Auffälligkeiten bzw. eingeleitete Korrekturmaßnahmen werden durch den Betriebsleiter oder einen Vertreter überwacht und dokumentiert.</t>
  </si>
  <si>
    <t>Falls Vorgreifen durchgeführt wird: Dies wird unter den Bedingungen nach Kap. 4.13 durchgeführt.</t>
  </si>
  <si>
    <t>Das Vorgreifen wird so schonend wie möglich durchgeführt.</t>
  </si>
  <si>
    <t>Pro Durchgang wird max. 1 x vorgegriffen.</t>
  </si>
  <si>
    <t>Bei einer Bestandsgröße von max. 6.000 Tieren und Direktvermarktung wird max. 2 x pro Durchgang vorgegriffen.</t>
  </si>
  <si>
    <t>Die TSL-Anforderungen hinsichtlich der Sachkunde der am Transport beteiligten Personen inklusive Sachkundenachweis werden eingehalten.</t>
  </si>
  <si>
    <t>Bei Störungen des Allgemeinbefindens der Tiere werden wirksame Gegenmaßnahmen ergriffen und protokolliert.</t>
  </si>
  <si>
    <t xml:space="preserve">Der Betriebsleiter bzw. die für die Tierhaltung hauptverantwortliche Person nimmt alle 2 Kalenderjahre an einer Fortbildung mit den Themenbereichen Tierverhalten, Tierschutz und /oder Tierhaltung von Masthühnern teil.  </t>
  </si>
  <si>
    <t>Die Vorgabe zur GVO-freien Fütterung wird eingehalten.</t>
  </si>
  <si>
    <r>
      <t xml:space="preserve">Überprüfung der Futtermittellieferscheine oder VLOG-Zertifikate. Einsatz von GVO-haltigem Futtermittel = </t>
    </r>
    <r>
      <rPr>
        <b/>
        <sz val="11"/>
        <color theme="1"/>
        <rFont val="Calibri"/>
        <family val="2"/>
        <scheme val="minor"/>
      </rPr>
      <t>K.O.</t>
    </r>
  </si>
  <si>
    <t>Überprüfung der Sachkunde gemäß RL Masthuhn 2024, Kap. 2.7</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</si>
  <si>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</si>
  <si>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</si>
  <si>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Die vorgehaltene Einstreu wird entsprechend der Anforderungen gelagert.*</t>
  </si>
  <si>
    <t>Vorgehaltene Einstreu wird für Wildvögel und Schädlinge unzugänglich gelagert.</t>
  </si>
  <si>
    <t>Die Transportfähigkeit der Tiere wird vor deren Verladung sichergestellt.*</t>
  </si>
  <si>
    <t>Nicht transportfähige Tiere werden ausschließlich von sachkundigen Personen behandelt oder notgetötet.*</t>
  </si>
  <si>
    <t>Die zulässige Beladedichte in den Transportbehältnissen wird eingehalten.*</t>
  </si>
  <si>
    <t>Die maximale Besatzdichte wird im Durchschnitt dreier aufeinander folgender Durchgänge nicht überschritten.</t>
  </si>
  <si>
    <t>Die maximal tolerierte Besatzdichte bei einem Durchgang wird nicht überschritten.</t>
  </si>
  <si>
    <t>Es liegen entsprechende Nachweise für die Überschreitung eines Durchganges vor.</t>
  </si>
  <si>
    <t xml:space="preserve">Die Anforderungen an das Tierbezogene Kriterium "Frakturen oder Luxationen der Flügel oder Beine" werden erfüllt. </t>
  </si>
  <si>
    <t>Die Tiere werden auf dem Transport vor Nässe geschützt.</t>
  </si>
  <si>
    <t xml:space="preserve">Bei Außentemperaturen &lt; 10 °C werden auf dem Transport Windschutznetze oder -planen verwendet. </t>
  </si>
  <si>
    <t>Der Systemteilnehmer erkennt die Nutzungsbedingungen und Vorgaben des Labelgebers an.</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</si>
  <si>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</si>
  <si>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Abgleich des Betriebsbeschreibungsbogens, ggf. Korrektur bei betrieblichen Veränderungen.</t>
  </si>
  <si>
    <t xml:space="preserve">n. a. </t>
  </si>
  <si>
    <t xml:space="preserve">Erstaudit = n. a. </t>
  </si>
  <si>
    <t>Erstaudit = n. a. 
Bitte Werte der letzten 12 Monate eintragen.</t>
  </si>
  <si>
    <r>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r>
    <r>
      <rPr>
        <b/>
        <sz val="10"/>
        <rFont val="Arial"/>
        <family val="2"/>
      </rPr>
      <t xml:space="preserve">Erstaudit = n. a. </t>
    </r>
  </si>
  <si>
    <r>
      <t xml:space="preserve">Einstiegs- oder Premiumstufe?
</t>
    </r>
    <r>
      <rPr>
        <b/>
        <sz val="10"/>
        <color theme="1"/>
        <rFont val="Arial"/>
        <family val="2"/>
      </rPr>
      <t xml:space="preserve">Erstaudit = n. a. </t>
    </r>
  </si>
  <si>
    <r>
      <t xml:space="preserve">Berechnung seit dem letzten Audit an Hand der Zu- und Verkaufsbelege und der Verlustzahlen; bei Parallelhaltung Abgleich mit weiteren Bestandsbüchern und Prüfung auf Plausibilität.                                                                            </t>
    </r>
    <r>
      <rPr>
        <b/>
        <sz val="10"/>
        <color theme="1"/>
        <rFont val="Arial"/>
        <family val="2"/>
      </rPr>
      <t xml:space="preserve">Erstaudit = n. a. </t>
    </r>
  </si>
  <si>
    <r>
      <t xml:space="preserve">per Fax oder E-Mail an den DTSchB; berechnete durchschnittliche Wachstumsrate pro Durchgang; geplantes Schlachtgewicht ist nicht ausreichend!
Es wird eine Eingangsbestätigung über die Meldung ausgestellt, die im Audit abgeprüft werden kann.                                                                   </t>
    </r>
    <r>
      <rPr>
        <b/>
        <sz val="10"/>
        <color theme="1"/>
        <rFont val="Arial"/>
        <family val="2"/>
      </rPr>
      <t xml:space="preserve">Erstaudit = n. a. </t>
    </r>
  </si>
  <si>
    <r>
      <t xml:space="preserve">Abweichung bei Auffälligkeiten, die auf eine mangelhafte Reinigung hinweisen.
</t>
    </r>
    <r>
      <rPr>
        <b/>
        <sz val="10"/>
        <color theme="1"/>
        <rFont val="Arial"/>
        <family val="2"/>
      </rPr>
      <t xml:space="preserve">Erstaudit = n. a. </t>
    </r>
  </si>
  <si>
    <r>
      <t xml:space="preserve">Abdunklung des gesamten Stalls möglich, sofern vom Tierarzt schriftlich verordnet und begründet
</t>
    </r>
    <r>
      <rPr>
        <b/>
        <sz val="10"/>
        <rFont val="Arial"/>
        <family val="2"/>
      </rPr>
      <t xml:space="preserve">Erstaudit = n. a. </t>
    </r>
  </si>
  <si>
    <r>
      <t xml:space="preserve">Ausnahmen bei extremen Witterungsbedingungen möglich (s.u.); Tageslichtstunden: 15. April bis 15. November: ab spätestens 10 Uhr, mind. 8 h, 16. November bis 14. April: mind. 5 h täglich.                                                                                 </t>
    </r>
    <r>
      <rPr>
        <b/>
        <sz val="10"/>
        <color theme="1"/>
        <rFont val="Arial"/>
        <family val="2"/>
      </rPr>
      <t xml:space="preserve">Erstaudit = n. a. </t>
    </r>
  </si>
  <si>
    <r>
      <t xml:space="preserve">Dokumentation s. Punkt 6.10.
</t>
    </r>
    <r>
      <rPr>
        <b/>
        <sz val="10"/>
        <color theme="1"/>
        <rFont val="Arial"/>
        <family val="2"/>
      </rPr>
      <t xml:space="preserve">Erstaudit = n. a. </t>
    </r>
  </si>
  <si>
    <r>
      <t xml:space="preserve">Sachkundenachweis nach §17 der TierSchNutztV.
</t>
    </r>
    <r>
      <rPr>
        <b/>
        <sz val="10"/>
        <color theme="1"/>
        <rFont val="Arial"/>
        <family val="2"/>
      </rPr>
      <t>Erstaudit = n. a.</t>
    </r>
    <r>
      <rPr>
        <sz val="10"/>
        <color theme="1"/>
        <rFont val="Arial"/>
        <family val="2"/>
      </rPr>
      <t xml:space="preserve"> </t>
    </r>
  </si>
  <si>
    <r>
      <t xml:space="preserve">Dokumentation der Erfüllung der Punkte  6.1 - 6.3, 6.7 - 6.9.
</t>
    </r>
    <r>
      <rPr>
        <b/>
        <sz val="10"/>
        <color theme="1"/>
        <rFont val="Arial"/>
        <family val="2"/>
      </rPr>
      <t xml:space="preserve">Erstaudit = n. a. </t>
    </r>
  </si>
  <si>
    <r>
      <t xml:space="preserve">Die Vorgaben der Besatzdichte bleiben unberührt.
</t>
    </r>
    <r>
      <rPr>
        <b/>
        <sz val="10"/>
        <color theme="1"/>
        <rFont val="Arial"/>
        <family val="2"/>
      </rPr>
      <t xml:space="preserve">Erstaudit = n. a. </t>
    </r>
  </si>
  <si>
    <r>
      <t xml:space="preserve">Notwendige BiB muss vorliegen.
</t>
    </r>
    <r>
      <rPr>
        <b/>
        <sz val="10"/>
        <color theme="1"/>
        <rFont val="Arial"/>
        <family val="2"/>
      </rPr>
      <t xml:space="preserve">Erstaudit = n. a. </t>
    </r>
  </si>
  <si>
    <r>
      <t xml:space="preserve">Dokumentenprüfung (Lieferpapiere) Transportbeginn mit Abfahrt vom tierhaltenden Betrieb bis Ankunft am Schlachthof. 
</t>
    </r>
    <r>
      <rPr>
        <b/>
        <sz val="10"/>
        <color theme="1"/>
        <rFont val="Arial"/>
        <family val="2"/>
      </rPr>
      <t xml:space="preserve">Erstaudit = n. a. </t>
    </r>
  </si>
  <si>
    <r>
      <rPr>
        <b/>
        <sz val="10"/>
        <color theme="1"/>
        <rFont val="Arial"/>
        <family val="2"/>
      </rPr>
      <t xml:space="preserve">
Erstaudit = n. a.</t>
    </r>
    <r>
      <rPr>
        <sz val="10"/>
        <color theme="1"/>
        <rFont val="Arial"/>
        <family val="2"/>
      </rPr>
      <t xml:space="preserve"> 
                                     </t>
    </r>
  </si>
  <si>
    <t>z. B. Bestandsregister, Begehungsprotokolle, Besuchsberichte, betriebliche Eigenkontrolle.</t>
  </si>
  <si>
    <t>z. B. Bäume, Sträucher, Blühstreifen, Büsche, Hecken, Planen, Leiterwagen etc.</t>
  </si>
  <si>
    <t>Raufutter z. B. Gras, Heu, Silage oder Saftfuttergabe z. B. Möhren, Rüben.</t>
  </si>
  <si>
    <r>
      <t xml:space="preserve">Besuchsprotokoll zur tierärztlichen Bestandbetreuung </t>
    </r>
    <r>
      <rPr>
        <b/>
        <sz val="10"/>
        <color theme="1"/>
        <rFont val="Arial"/>
        <family val="2"/>
      </rPr>
      <t>MU 10.2 → RL Masthühner 2024</t>
    </r>
  </si>
  <si>
    <t>Ist ein Therapienotstand gegeben und liegt ein Resistenztest vor?  
Wirkstoffanlage s. "Liste Reserveantibiotika" Anhang 9 RL Masthuhn 2024</t>
  </si>
  <si>
    <r>
      <rPr>
        <b/>
        <sz val="10"/>
        <color theme="1"/>
        <rFont val="Arial"/>
        <family val="2"/>
      </rPr>
      <t>Durch den Auditor erfasst:</t>
    </r>
    <r>
      <rPr>
        <sz val="10"/>
        <color theme="1"/>
        <rFont val="Arial"/>
        <family val="2"/>
      </rPr>
      <t xml:space="preserve"> 
Schwellenwert: 30 %
</t>
    </r>
    <r>
      <rPr>
        <u/>
        <sz val="10"/>
        <color theme="1"/>
        <rFont val="Arial"/>
        <family val="2"/>
      </rPr>
      <t xml:space="preserve">
Bitte </t>
    </r>
    <r>
      <rPr>
        <b/>
        <u/>
        <sz val="10"/>
        <color theme="1"/>
        <rFont val="Arial"/>
        <family val="2"/>
      </rPr>
      <t>→ MU 10.10</t>
    </r>
    <r>
      <rPr>
        <u/>
        <sz val="10"/>
        <color theme="1"/>
        <rFont val="Arial"/>
        <family val="2"/>
      </rPr>
      <t xml:space="preserve"> ausfüllen und dem Auditbericht anhängen.</t>
    </r>
  </si>
  <si>
    <r>
      <t xml:space="preserve">Beim Fangen und Verladen ist ein gültiger Sachkundenachweis von der Aufsicht führenden Person vorgelegt worden.
</t>
    </r>
    <r>
      <rPr>
        <b/>
        <sz val="10"/>
        <color theme="1"/>
        <rFont val="Arial"/>
        <family val="2"/>
      </rPr>
      <t xml:space="preserve">Erstaudit = n. a. </t>
    </r>
  </si>
  <si>
    <r>
      <t xml:space="preserve">Dokumentation.
Beeinträchtigungen von nicht betroffenen Tieren vermeiden, z. B. durch eine Abtrennung mit Gittern, Strohballen oder Ähnliches.                                                                          </t>
    </r>
    <r>
      <rPr>
        <b/>
        <sz val="10"/>
        <rFont val="Arial"/>
        <family val="2"/>
      </rPr>
      <t xml:space="preserve">Erstaudit = n. a. </t>
    </r>
  </si>
  <si>
    <r>
      <t xml:space="preserve">Nicht transportfähig sind zum Beispiel abgemagerte, kranke Tiere, Tiere mit Lahmheiten, offenen Wunden, Knochenbrüchen oder Luxationen und ähnlich schweren Beeinträchtigungen, die zu Leiden oder Schäden führen können (z. B. nasses Gefieder bei Transporten bei tiefen Temperaturen).
</t>
    </r>
    <r>
      <rPr>
        <b/>
        <sz val="10"/>
        <color theme="1"/>
        <rFont val="Arial"/>
        <family val="2"/>
      </rPr>
      <t xml:space="preserve">Erstaudit = n. a. </t>
    </r>
  </si>
  <si>
    <r>
      <t xml:space="preserve">z. B. Familienangehörige
Sachkundenachweis nach §17 der TierSchNutztV.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</si>
  <si>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1,2 %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</si>
  <si>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20 % Score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</si>
  <si>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10 % Score 2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</si>
  <si>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4 %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</si>
  <si>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 
Grenzwert: 1 %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</si>
  <si>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Durch den Schlachthof erfasst, liegt dem Tierhalter vor und wird durch den Auditor geprüft:</t>
    </r>
    <r>
      <rPr>
        <sz val="10"/>
        <color theme="1"/>
        <rFont val="Arial"/>
        <family val="2"/>
      </rPr>
      <t xml:space="preserve">          
Grenzwert: 0,35 %
</t>
    </r>
    <r>
      <rPr>
        <u/>
        <sz val="10"/>
        <color theme="1"/>
        <rFont val="Arial"/>
        <family val="2"/>
      </rPr>
      <t xml:space="preserve">Bitte Werte im Beschreibungsfeld eintragen
</t>
    </r>
    <r>
      <rPr>
        <b/>
        <sz val="10"/>
        <color theme="1"/>
        <rFont val="Arial"/>
        <family val="2"/>
      </rPr>
      <t xml:space="preserve">Erstaudit = n. a. </t>
    </r>
    <r>
      <rPr>
        <sz val="10"/>
        <color theme="1"/>
        <rFont val="Arial"/>
        <family val="2"/>
      </rPr>
      <t xml:space="preserve">
</t>
    </r>
  </si>
  <si>
    <r>
      <t xml:space="preserve">Sofern die Grenzwerte im Durchgang mit reduzierter Besatzdichte wieder eingehalten werden, darf die Besatzdichte im nachfolgenden Durchgang wieder erhöht werden.
</t>
    </r>
    <r>
      <rPr>
        <b/>
        <sz val="10"/>
        <rFont val="Arial"/>
        <family val="2"/>
      </rPr>
      <t xml:space="preserve">Erstaudit = n. a. </t>
    </r>
  </si>
  <si>
    <t>Im Falle einer getrennten Aufzucht und Mast werden bis zum 21. Lebenstag max. 20 Tiere / m² gehalten und es ist eine dementsprechende gültige BiB vorhanden.</t>
  </si>
  <si>
    <r>
      <t xml:space="preserve">Pro Durchgang darf maximal einmal vorgegriffen werden.
Dokumentation.
</t>
    </r>
    <r>
      <rPr>
        <b/>
        <sz val="10"/>
        <color theme="1"/>
        <rFont val="Arial"/>
        <family val="2"/>
      </rPr>
      <t xml:space="preserve">Erstaudit = n. a. </t>
    </r>
  </si>
  <si>
    <r>
      <t xml:space="preserve">s. RL Masthuhn 2024 Punkt 3.1 
</t>
    </r>
    <r>
      <rPr>
        <b/>
        <sz val="10"/>
        <color theme="1"/>
        <rFont val="Arial"/>
        <family val="2"/>
      </rPr>
      <t>Keine ANG für Parallelhaltung = K.O.</t>
    </r>
  </si>
  <si>
    <t xml:space="preserve">Die TSL-Eigenkontrolle, welche alle TSL-Anforderungen umfasst, wird alle 12 Monate durchgeführt und dokumentiert. </t>
  </si>
  <si>
    <t xml:space="preserve">Für Abweichungen, die in der TSL-Eigenkontrolle festgestellt wurden, sind Korrekturmaßnahmen und Fristen dokumentiert. </t>
  </si>
  <si>
    <t>Festgelegte Korrekturmaßnahmen aus der TSL-Eigenkontrolle wurden fristgerecht umgesetzt und dokumentiert.</t>
  </si>
  <si>
    <r>
      <rPr>
        <sz val="10"/>
        <color theme="1"/>
        <rFont val="Arial"/>
        <family val="2"/>
      </rPr>
      <t xml:space="preserve">Meldung von Zertifikatsentzügen / melde- u./o. anzeigepflichtigen Tierkrankheiten und damit zusammenhängende behördliche Anordnungen / Veränderungen am o. auf dem Betrieb / Sabotage / Einbrüchen an den DTSchB </t>
    </r>
    <r>
      <rPr>
        <b/>
        <sz val="10"/>
        <color theme="1"/>
        <rFont val="Arial"/>
        <family val="2"/>
      </rPr>
      <t xml:space="preserve">
Erstaudit = n. a.</t>
    </r>
  </si>
  <si>
    <r>
      <rPr>
        <sz val="10"/>
        <color theme="1"/>
        <rFont val="Arial"/>
        <family val="2"/>
      </rPr>
      <t xml:space="preserve">Meldung von Zertifikatsentzügen / melde- u./o. anzeigepflichtigen Tierkrankheiten und damit zusammenhängende behördliche Anordnungen / Veränderungen am o. auf dem Betrieb / Sabotage / Einbrüchen / </t>
    </r>
    <r>
      <rPr>
        <b/>
        <sz val="10"/>
        <color theme="1"/>
        <rFont val="Arial"/>
        <family val="2"/>
      </rPr>
      <t>Brandvorfällen*</t>
    </r>
    <r>
      <rPr>
        <sz val="10"/>
        <color theme="1"/>
        <rFont val="Arial"/>
        <family val="2"/>
      </rPr>
      <t xml:space="preserve"> an den DTSchB </t>
    </r>
    <r>
      <rPr>
        <b/>
        <sz val="10"/>
        <color theme="1"/>
        <rFont val="Arial"/>
        <family val="2"/>
      </rPr>
      <t xml:space="preserve">
Erstaudit = n. a.</t>
    </r>
  </si>
  <si>
    <t>Die Anforderungen bezüglich der Meldepflicht werden erfüllt.*</t>
  </si>
  <si>
    <r>
      <t xml:space="preserve"> Betriebsdefinition: Betriebsregistriernummer (Unternehmensnummer, InVeKos-Nummer, Balis-Nummer, ZID-Nummer, VVVO-Nummer)
keine ANG und Tierhaltung gleicher Nutzungsart </t>
    </r>
    <r>
      <rPr>
        <b/>
        <sz val="10"/>
        <rFont val="Arial"/>
        <family val="2"/>
      </rPr>
      <t>= K.O.</t>
    </r>
  </si>
  <si>
    <r>
      <t xml:space="preserve">Vermarktung von Tieren aus einer Tierhaltung, deren Anforderungen unterhalb der Einstiegsstufe liegen mit dem TSL. </t>
    </r>
    <r>
      <rPr>
        <b/>
        <sz val="10"/>
        <color theme="1"/>
        <rFont val="Arial"/>
        <family val="2"/>
      </rPr>
      <t xml:space="preserve">= K.O. </t>
    </r>
    <r>
      <rPr>
        <sz val="10"/>
        <color theme="1"/>
        <rFont val="Arial"/>
        <family val="2"/>
      </rPr>
      <t xml:space="preserve">
Überprüfung anhand der Kennzeichnung auf Lieferscheinen und Schlachtabrechnungen.                                                                   </t>
    </r>
    <r>
      <rPr>
        <b/>
        <sz val="10"/>
        <color theme="1"/>
        <rFont val="Arial"/>
        <family val="2"/>
      </rPr>
      <t xml:space="preserve">Erstaudit = n. a. </t>
    </r>
  </si>
  <si>
    <r>
      <t xml:space="preserve">BiB für bestehende Anlagen, 
bauliche Gründe </t>
    </r>
    <r>
      <rPr>
        <b/>
        <sz val="10"/>
        <color theme="1"/>
        <rFont val="Arial"/>
        <family val="2"/>
      </rPr>
      <t xml:space="preserve">= n. a. </t>
    </r>
  </si>
  <si>
    <r>
      <t xml:space="preserve">Prüfung des vorangegangenen Auditberichts und der darin festgehaltenen Korrekturmaßnahmen zur Abstellung der Abweichungen. 
</t>
    </r>
    <r>
      <rPr>
        <b/>
        <sz val="10"/>
        <color theme="1"/>
        <rFont val="Arial"/>
        <family val="2"/>
      </rPr>
      <t>Erstaudit = n. a.</t>
    </r>
  </si>
  <si>
    <t>Augenscheinliche Erfüllung der gesetzlichen Anforderungen laut Kap. 2.1</t>
  </si>
  <si>
    <t>Innerhalb des Mastbetriebs wird keine Tierhaltung der gleichen Nutzungsart bewirtschaftet, deren Standard unterhalb der Anforderungen der Einstiegsstufe liegt bzw. eine ANG für "ausnahmsweise gestattete Parallelhaltung" liegt vor.</t>
  </si>
  <si>
    <t>Im Falle einer Parallelhaltung:
Tiere, welche unterhalb den Anforderungen der Einstiegsstufe gehalten werden oder deren Produkte, werden nicht mit dem TSL vermarktet.</t>
  </si>
  <si>
    <t>Überprüfen: Wenn die Voraufzucht nicht im gleichen Betrieb stattgefunden hat, muss der Betrieb, der die Voraufzucht durchführt, für das TSL zertifiziert sein.</t>
  </si>
  <si>
    <r>
      <t xml:space="preserve">Lieferscheine und Schlachtabrechnungen.                                                </t>
    </r>
    <r>
      <rPr>
        <b/>
        <sz val="10"/>
        <color theme="1"/>
        <rFont val="Arial"/>
        <family val="2"/>
      </rPr>
      <t xml:space="preserve">Erstaudit = n. a. </t>
    </r>
  </si>
  <si>
    <r>
      <rPr>
        <sz val="10"/>
        <color theme="1"/>
        <rFont val="Arial"/>
        <family val="2"/>
      </rPr>
      <t>Sollte zum Auditzeitpunkt kein Genesungsabteil eingerichtet sein, muss das entsprechende Material zur Einrichtung vorgezeigt werden können.
Kein Genesungsabteil oder kein entsprechendes Material vorhanden</t>
    </r>
    <r>
      <rPr>
        <b/>
        <sz val="10"/>
        <color theme="1"/>
        <rFont val="Arial"/>
        <family val="2"/>
      </rPr>
      <t xml:space="preserve"> = K.O.</t>
    </r>
  </si>
  <si>
    <t>Grundlage sind die Eingaben in die staatliche Antibiotika-Datenbank. Auch bei Betrieben mit 
&lt; 10.000 Tierplätzen pro Quartal ist eine staatliche Anmeldung für den DTSchB verpflichtend, jedoch nicht mitteilungswürdig im HIT. Phytotherapeutika, Homöopathika, Probiotika, Vitamine und Mineralstoffe sind in Absprache mit dem behandelnden Tierarzt zulässig.</t>
  </si>
  <si>
    <r>
      <t xml:space="preserve">Kein Zugang zu Tränkewasser </t>
    </r>
    <r>
      <rPr>
        <b/>
        <sz val="10"/>
        <color theme="1"/>
        <rFont val="Arial"/>
        <family val="2"/>
      </rPr>
      <t>= K.O.</t>
    </r>
  </si>
  <si>
    <t>Im Aufenthaltsbereich der Tiere sind keine stromführenden Drähte vorhanden.</t>
  </si>
  <si>
    <t>Es werden ausreichend Beschäftigungsmaterialien aus natürlichem manipulierbarem Substrat (Ballen oder vergleichbare Angebote in der Größe von Kleinballen / HD-Ballen) zur Verfügung gestellt und regelmäßig erneuert, sobald sie aufgelöst sind.</t>
  </si>
  <si>
    <t>ab Einstallung: 3 Ballen / vergleichbare Angebote pro 2.000 Hühner             
Ab Öffnungszeitpunkt KSR: 2 Ballen / vergleichbare Angebote pro 1.000 Tiere, davon 1 Ballen pro 2.000 Tiere im KSR möglich                                                                                    Alternativ zu Klein- / HD-Ballen: größere Ballen/vergleichbare Angebote mit mind. 1 m² Aufsitzfläche pro 2.000 Tiere, bzw. ab Öffnungszeitpunkt KSR insgesamt mind. 1,35 m² Aufsitzfläche
Im Zeitraum ab 48 Stunden vor der Ausstallung ist es möglich, dass die Ballen / vergleichbaren Angebote aufgeschnitten werden und von den Tieren aufgearbeitet werden können.</t>
  </si>
  <si>
    <t>Ein Pickstein muss mind. faustgroß sein
Maximal die Hälfte der Pickgegenstände kann in der letzten Mastwoche durch organische Beschäftigungsmaterialien (zum Beispiel Maiskolben oder ähnliches) oder Saftfutter (zum Beispiel Rüben, Kartoffeln oder ähnliches) in gleicher Anzahl und Größe ersetzt werden.</t>
  </si>
  <si>
    <t>Es wird ein ergänzedes Lichtregime geführt, wenn die Lichtstärke von mind. 20 Lux tagsüber nicht durch Tageslicht erreicht wird.</t>
  </si>
  <si>
    <t>Das Tränkewasser im Tierbereich (Tränkestellen) wird jährlich bakteriologisch untersucht und die Ergebnisse werden dokumentiert.</t>
  </si>
  <si>
    <t>Untersuchung im laufenden Durchgang der behandelt wurde. Probennahme direkt am Tränkenippel
Wurden bei festgestellten Rückständen erneut Korrektmurmaßnahmen eingeleitet und dokumentiert?</t>
  </si>
  <si>
    <t xml:space="preserve">BiB für bestehende Anlagen, bauliche Gründe                                            </t>
  </si>
  <si>
    <r>
      <t xml:space="preserve">22 - 28 Tage alt: 
&lt; 10 °C max. 50 % der Auslauföffnungen geschlossen; 
&lt; 7 °C max. 2/3 der Auslauföffnungen geschlossen; 
&lt; 5 °C bis 100 % geschlossen; 
29 - 35 Tage alt: 
&lt; 7 °C max. 50 % der Auslauföffnungen geschlossen;
&lt; 5 °C max. 2/3 der Auslauföffnungen geschlossen; 
&lt; 2 °C bis 100 % geschlossen; 
ab 36 Tage alt: 
&lt; 2 °C max. 50 % der Auslauföffnungen geschlossen. 
→ MU 10.3 und 10.4
ANG für KSR Nachrüstung vorhanden. = n. a. 
</t>
    </r>
    <r>
      <rPr>
        <b/>
        <sz val="10"/>
        <rFont val="Arial"/>
        <family val="2"/>
      </rPr>
      <t xml:space="preserve">Erstaudit = n. a.  </t>
    </r>
    <r>
      <rPr>
        <sz val="10"/>
        <rFont val="Arial"/>
        <family val="2"/>
      </rPr>
      <t xml:space="preserve">
Bei einer 100 % Schließung müssen alle Beschäftigungsmaterialien in den Warmstall verbracht werden.</t>
    </r>
  </si>
  <si>
    <t xml:space="preserve">Sofern die Methode des Schlupfs im Stall durchgeführt wird, ist der Deutsche Tierschutzbund vorab zu informieren. Es wird eine Eingangsbestätigung vom DTSchB ausgestellt, welche im Audit abgeprüft wird. </t>
  </si>
  <si>
    <r>
      <t xml:space="preserve">Bestandsobergrenze nicht eingehalten bzw. es liegt keine BiB vor = </t>
    </r>
    <r>
      <rPr>
        <b/>
        <sz val="10"/>
        <color theme="1"/>
        <rFont val="Arial"/>
        <family val="2"/>
      </rPr>
      <t>K.O.</t>
    </r>
    <r>
      <rPr>
        <sz val="10"/>
        <color theme="1"/>
        <rFont val="Arial"/>
        <family val="2"/>
      </rPr>
      <t xml:space="preserve">
Obergrenze gilt auch im Falle einer ausnahmsweise gestatteten Parallelhaltung; BiB für Betriebe, die vor dem 01.09.2012 auf das TSL umgestellt haben.
Stall = geschlossener Raum. Ställe müssen räumlich und technisch voneinander getrennt sein.</t>
    </r>
  </si>
  <si>
    <r>
      <t xml:space="preserve">Ställe mit KSR (mind. 20 % der nutzbaren Stallgrundfläche): max. 25 kg/m² und 15 Tiere/m²
Ställe mit KSR (mind. 30 % der nutzbaren Stallgrundfläche): max. 26 kg/m² und 16 Tiere/m²
</t>
    </r>
    <r>
      <rPr>
        <b/>
        <sz val="10"/>
        <color theme="1"/>
        <rFont val="Arial"/>
        <family val="2"/>
      </rPr>
      <t xml:space="preserve">Erstaudit = n. a. 
</t>
    </r>
    <r>
      <rPr>
        <u/>
        <sz val="10"/>
        <color theme="1"/>
        <rFont val="Arial"/>
        <family val="2"/>
      </rPr>
      <t xml:space="preserve">Bitte Werte der Durchgänge eintragen.
</t>
    </r>
    <r>
      <rPr>
        <sz val="10"/>
        <color theme="1"/>
        <rFont val="Arial"/>
        <family val="2"/>
      </rPr>
      <t xml:space="preserve">Max. Besatzdichte im Durchschnitt dreier aufeinander folgender Durchgänge überschritten </t>
    </r>
    <r>
      <rPr>
        <b/>
        <sz val="10"/>
        <color theme="1"/>
        <rFont val="Arial"/>
        <family val="2"/>
      </rPr>
      <t>= K.O.</t>
    </r>
  </si>
  <si>
    <r>
      <t xml:space="preserve">Ställe mit KSR (mind. 20 % der nutzbaren Stallgrundfläche): Maximal 27 kg/m² und 17 Tiere/m²
Ställe mit KSR (mind. 30 % der nutzbaren Stallgrundfläche): Maximal 28 kg/m² und 18 Tiere/m²
</t>
    </r>
    <r>
      <rPr>
        <b/>
        <sz val="10"/>
        <color theme="1"/>
        <rFont val="Arial"/>
        <family val="2"/>
      </rPr>
      <t xml:space="preserve">Erstaudit = n. a. 
</t>
    </r>
    <r>
      <rPr>
        <sz val="10"/>
        <color theme="1"/>
        <rFont val="Arial"/>
        <family val="2"/>
      </rPr>
      <t xml:space="preserve">Max. tolerierte Besatzdichte überschritten </t>
    </r>
    <r>
      <rPr>
        <b/>
        <sz val="10"/>
        <color theme="1"/>
        <rFont val="Arial"/>
        <family val="2"/>
      </rPr>
      <t>= K.O.</t>
    </r>
  </si>
  <si>
    <r>
      <t xml:space="preserve">Ställe mit KSR (mind. 20 % der nutzbaren Stallgrundfläche): Besatzdichte in mindestens einem Durchgang zwischen 25 und 27 kg/m²
Ställe mit KSR (mind. 30 % der nutzbaren Stallgrundfläche): Besatzdichte in mindestens einem Durchgang zwischen 26 und 28 kg/m²
Entsprechende Nachweise für eine unerwartet geringe Mortalität, unerwartet hohe Gewichtsentwicklung oder eine Verschiebung des Schlachttermins.
</t>
    </r>
    <r>
      <rPr>
        <b/>
        <sz val="10"/>
        <color theme="1"/>
        <rFont val="Arial"/>
        <family val="2"/>
      </rPr>
      <t xml:space="preserve">Erstaudit = n. a. 
</t>
    </r>
    <r>
      <rPr>
        <sz val="10"/>
        <color theme="1"/>
        <rFont val="Arial"/>
        <family val="2"/>
      </rPr>
      <t>Keine Nachweise</t>
    </r>
    <r>
      <rPr>
        <b/>
        <sz val="10"/>
        <color theme="1"/>
        <rFont val="Arial"/>
        <family val="2"/>
      </rPr>
      <t xml:space="preserve"> = K.O.</t>
    </r>
  </si>
  <si>
    <t>Bei Einsatz von Kükenringen: Die Kükenringe werden max. bis zum 5. Lebenstag eingesetzt.</t>
  </si>
  <si>
    <t>Der Auslauf ist zu mind. 50 % bewachsen und bietet den Tieren Unterschlupfmöglichkeiten.</t>
  </si>
  <si>
    <r>
      <rPr>
        <b/>
        <sz val="10"/>
        <color theme="1"/>
        <rFont val="Arial"/>
        <family val="2"/>
      </rPr>
      <t xml:space="preserve">Bei einem behördlichen Aufstallungsgebot: </t>
    </r>
    <r>
      <rPr>
        <sz val="10"/>
        <color theme="1"/>
        <rFont val="Arial"/>
        <family val="2"/>
      </rPr>
      <t xml:space="preserve"> 
Die Menge des Beschäftigungsmaterials, das für die Besatzdichte von 25 kg bzw. 26 kg / m² berechnet wurde, wurde aufrechterhalten.</t>
    </r>
  </si>
  <si>
    <r>
      <t xml:space="preserve">Vom Tierhalter erfasst und vom Auditor geprüft:
</t>
    </r>
    <r>
      <rPr>
        <sz val="10"/>
        <rFont val="Arial"/>
        <family val="2"/>
      </rPr>
      <t>Grenzwert errechnet sich über die Formel: 1 % + 0,06 % x Anzahl Lebenstage
Hinweis: Sofern die Methode des Schlupfs im Stall durchgeführt wird, erfolgt die Berechnung der Mortalität ab dem 2. Lebenstag.</t>
    </r>
    <r>
      <rPr>
        <b/>
        <sz val="10"/>
        <rFont val="Arial"/>
        <family val="2"/>
      </rPr>
      <t xml:space="preserve">
</t>
    </r>
    <r>
      <rPr>
        <u/>
        <sz val="10"/>
        <rFont val="Arial"/>
        <family val="2"/>
      </rPr>
      <t>Bitte Werte im Beschreibungsfeld eintragen</t>
    </r>
  </si>
  <si>
    <t>Die Anforderungen an das Tierbezogene Kriterium "Hämatome (&gt; 3cm Durchmesser)" werden erfüllt.</t>
  </si>
  <si>
    <r>
      <t xml:space="preserve">Es wurde sichergestellt, dass die Tiere bei der Abfahrt des Transporters vor Nässe und sonstigen widrigen Witterungseinflüssen geschützt wurden (z. B. mittels Planen)  und dies auch während des Transports eingehalten werden kann.
Eine Reduzierung der Besatzdichte erfolgte: Ab 24 °C und einem Enthalpiewert von
60 kJ/kg: Reduktion der Ladedichte um 10 %.
Eine Reduzierung der Besatzdichte erfolgte: Ab 24 °C und einem Enthalpiewert von
65 kJ/kg: Reduktion der Ladedichte um 20 %.
</t>
    </r>
    <r>
      <rPr>
        <b/>
        <sz val="10"/>
        <color theme="1"/>
        <rFont val="Arial"/>
        <family val="2"/>
      </rPr>
      <t xml:space="preserve">Erstaudit = n. a. </t>
    </r>
  </si>
  <si>
    <r>
      <t xml:space="preserve">Erstaudit = n. a. 
</t>
    </r>
    <r>
      <rPr>
        <sz val="10"/>
        <color theme="1"/>
        <rFont val="Arial"/>
        <family val="2"/>
      </rPr>
      <t>Keine Belüftung</t>
    </r>
    <r>
      <rPr>
        <b/>
        <sz val="10"/>
        <color theme="1"/>
        <rFont val="Arial"/>
        <family val="2"/>
      </rPr>
      <t xml:space="preserve"> = K.O. </t>
    </r>
  </si>
  <si>
    <r>
      <t xml:space="preserve">Keine ANG/BiB vorhanden </t>
    </r>
    <r>
      <rPr>
        <b/>
        <sz val="10"/>
        <color theme="1"/>
        <rFont val="Arial"/>
        <family val="2"/>
      </rPr>
      <t xml:space="preserve">= n. a. </t>
    </r>
    <r>
      <rPr>
        <sz val="10"/>
        <color theme="1"/>
        <rFont val="Arial"/>
        <family val="2"/>
      </rPr>
      <t xml:space="preserve">
</t>
    </r>
    <r>
      <rPr>
        <b/>
        <sz val="10"/>
        <color theme="1"/>
        <rFont val="Arial"/>
        <family val="2"/>
      </rPr>
      <t xml:space="preserve">Erstaudit = n. a.  </t>
    </r>
  </si>
  <si>
    <r>
      <t xml:space="preserve">KSR nicht vorhanden </t>
    </r>
    <r>
      <rPr>
        <b/>
        <sz val="10"/>
        <color theme="1"/>
        <rFont val="Arial"/>
        <family val="2"/>
      </rPr>
      <t>= K.O.</t>
    </r>
    <r>
      <rPr>
        <sz val="10"/>
        <color theme="1"/>
        <rFont val="Arial"/>
        <family val="2"/>
      </rPr>
      <t xml:space="preserve">
Louisianaställe mit ANG </t>
    </r>
    <r>
      <rPr>
        <b/>
        <sz val="10"/>
        <color theme="1"/>
        <rFont val="Arial"/>
        <family val="2"/>
      </rPr>
      <t>= n. a</t>
    </r>
    <r>
      <rPr>
        <sz val="10"/>
        <color theme="1"/>
        <rFont val="Arial"/>
        <family val="2"/>
      </rPr>
      <t xml:space="preserve">.                                     </t>
    </r>
  </si>
  <si>
    <r>
      <t xml:space="preserve">Mind. während 1 / 3 ihres Lebens = </t>
    </r>
    <r>
      <rPr>
        <b/>
        <sz val="10"/>
        <color theme="1"/>
        <rFont val="Arial"/>
        <family val="2"/>
      </rPr>
      <t>K.O.</t>
    </r>
  </si>
  <si>
    <t>Die durchschnittliche Wachstumsrate wird mind. 1 x im Jahr an den DTSchB gemeldet.</t>
  </si>
  <si>
    <t>Die durchschnittliche Tageszunahme auf einem Betrieb wird 3 x in einem Jahr um 0,5 g oder mehr überschritten (Stichtag 1. Juli des Jahres). Der Tierhalter hat dies dem DTSchB gemeldet.</t>
  </si>
  <si>
    <t>Die täglich 2 x durchgeführten Kontrollen des Gesundheitszustands der Tiere und - sofern erforderlich - die ergriffenen Korrekturmaßnahmen werden protokolliert.</t>
  </si>
  <si>
    <t>Ein TBK-Grenzwert wurde innerhalb von 12 Monaten mindestens 4 x überschritten:
Die Besatzdichte wird im nächsten Durchgang um 4 kg/m² reduziert.</t>
  </si>
  <si>
    <r>
      <t>aktueller und genehmigter Antrag auf Zulassung der eingesetzten Zuchtlinie muss im Betrieb in Kopie vorliegen 
Gültigkeit beachten! 
Kein gültiger Antrag</t>
    </r>
    <r>
      <rPr>
        <b/>
        <sz val="10"/>
        <color theme="1"/>
        <rFont val="Arial"/>
        <family val="2"/>
      </rPr>
      <t xml:space="preserve"> = K.O.</t>
    </r>
  </si>
  <si>
    <r>
      <t xml:space="preserve"> Mastdauer &gt; 56 Tage = </t>
    </r>
    <r>
      <rPr>
        <b/>
        <sz val="10"/>
        <color theme="1"/>
        <rFont val="Arial"/>
        <family val="2"/>
      </rPr>
      <t>K.O.</t>
    </r>
  </si>
  <si>
    <r>
      <t xml:space="preserve"> &gt; 4.800 Tiere in einer Gruppe =</t>
    </r>
    <r>
      <rPr>
        <b/>
        <sz val="10"/>
        <color theme="1"/>
        <rFont val="Arial"/>
        <family val="2"/>
      </rPr>
      <t xml:space="preserve"> K.O.</t>
    </r>
  </si>
  <si>
    <r>
      <t xml:space="preserve"> &lt; 4 m² Auslauf pro Tier =</t>
    </r>
    <r>
      <rPr>
        <b/>
        <sz val="10"/>
        <color theme="1"/>
        <rFont val="Arial"/>
        <family val="2"/>
      </rPr>
      <t xml:space="preserve"> K.O.</t>
    </r>
  </si>
  <si>
    <r>
      <t xml:space="preserve"> keine Reduzierung = </t>
    </r>
    <r>
      <rPr>
        <b/>
        <sz val="10"/>
        <color theme="1"/>
        <rFont val="Arial"/>
        <family val="2"/>
      </rPr>
      <t xml:space="preserve">K.O. </t>
    </r>
  </si>
  <si>
    <r>
      <t xml:space="preserve"> zu wenig Beschäftigungsmaterial =</t>
    </r>
    <r>
      <rPr>
        <b/>
        <sz val="10"/>
        <color theme="1"/>
        <rFont val="Arial"/>
        <family val="2"/>
      </rPr>
      <t xml:space="preserve"> K.O. </t>
    </r>
  </si>
  <si>
    <t>z. B. Strohballen, erhöhte Ebenen, Sitzstangen oder Pickgegenstände.</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</si>
  <si>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</si>
  <si>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Prüfung der letzten TSL-Eigenkontrolle. 
</t>
    </r>
    <r>
      <rPr>
        <b/>
        <sz val="10"/>
        <color theme="1"/>
        <rFont val="Arial"/>
        <family val="2"/>
      </rPr>
      <t>Erstaudit / keine Abweichungen = n. a.</t>
    </r>
  </si>
  <si>
    <t>Aktuelle Anzahl Tiere</t>
  </si>
  <si>
    <t>Dokumentenaudit: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</si>
</sst>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3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u/>
      <sz val="10"/>
      <color theme="1"/>
      <name val="Arial"/>
      <family val="2"/>
    </font>
    <font>
      <vertAlign val="superscript"/>
      <sz val="10"/>
      <color theme="1"/>
      <name val="Arial"/>
      <family val="2"/>
    </font>
    <font>
      <sz val="9"/>
      <name val="Arial"/>
      <family val="2"/>
    </font>
    <font>
      <sz val="10"/>
      <name val="Arial"/>
      <family val="2"/>
    </font>
    <font>
      <sz val="10"/>
      <color rgb="FF00B050"/>
      <name val="Arial"/>
      <family val="2"/>
    </font>
    <font>
      <b/>
      <sz val="10"/>
      <name val="Arial"/>
      <family val="2"/>
    </font>
    <font>
      <sz val="10"/>
      <color theme="1"/>
      <name val="Calibri"/>
      <family val="2"/>
    </font>
    <font>
      <u/>
      <sz val="10"/>
      <name val="Arial"/>
      <family val="2"/>
    </font>
    <font>
      <b/>
      <sz val="10"/>
      <color rgb="FFFF0000"/>
      <name val="Arial"/>
      <family val="2"/>
    </font>
    <font>
      <b/>
      <u/>
      <sz val="10"/>
      <color theme="1"/>
      <name val="Arial"/>
      <family val="2"/>
    </font>
    <font>
      <b/>
      <sz val="11"/>
      <color theme="1"/>
      <name val="Calibri"/>
      <family val="2"/>
      <scheme val="minor"/>
    </font>
    <font>
      <sz val="10"/>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21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protection locked="0"/>
    </xf>
    <xf numFmtId="0" fontId="6" fillId="0" borderId="0" xfId="0" applyFont="1" applyFill="1" applyAlignment="1" applyProtection="1">
      <alignment vertical="center"/>
    </xf>
    <xf numFmtId="0" fontId="6" fillId="0" borderId="0" xfId="0" applyFont="1" applyFill="1" applyProtection="1"/>
    <xf numFmtId="0" fontId="15" fillId="0" borderId="1"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0" fontId="15"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49" fontId="8" fillId="0" borderId="0" xfId="0" applyNumberFormat="1"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0" borderId="0" xfId="0" applyFont="1" applyFill="1" applyAlignment="1" applyProtection="1">
      <alignment vertical="center" wrapText="1"/>
    </xf>
    <xf numFmtId="49" fontId="22" fillId="0" borderId="0" xfId="0" applyNumberFormat="1" applyFont="1" applyFill="1" applyBorder="1" applyAlignment="1" applyProtection="1">
      <alignment vertical="center" wrapText="1"/>
    </xf>
    <xf numFmtId="0" fontId="22" fillId="0" borderId="0" xfId="0" applyFont="1" applyFill="1" applyAlignment="1" applyProtection="1">
      <alignment wrapText="1"/>
    </xf>
    <xf numFmtId="0" fontId="8" fillId="0" borderId="0" xfId="0" applyFont="1" applyAlignment="1" applyProtection="1">
      <alignment wrapText="1"/>
    </xf>
    <xf numFmtId="0" fontId="22" fillId="0" borderId="0" xfId="0" applyFont="1" applyBorder="1" applyAlignment="1" applyProtection="1">
      <alignment vertical="center" wrapText="1"/>
    </xf>
    <xf numFmtId="1" fontId="8" fillId="0" borderId="1" xfId="0" applyNumberFormat="1" applyFont="1" applyBorder="1" applyAlignment="1" applyProtection="1">
      <alignment horizontal="left" vertical="center"/>
    </xf>
    <xf numFmtId="165" fontId="8" fillId="0" borderId="1" xfId="0" applyNumberFormat="1" applyFont="1" applyBorder="1" applyAlignment="1" applyProtection="1">
      <alignment horizontal="center" vertical="center"/>
    </xf>
    <xf numFmtId="49" fontId="8" fillId="0" borderId="1" xfId="0" applyNumberFormat="1" applyFont="1" applyFill="1" applyBorder="1" applyAlignment="1" applyProtection="1">
      <alignment vertical="center" wrapText="1"/>
    </xf>
    <xf numFmtId="0" fontId="24" fillId="0" borderId="0" xfId="0" applyFont="1" applyFill="1" applyBorder="1" applyAlignment="1" applyProtection="1">
      <alignment vertical="center" wrapText="1"/>
    </xf>
    <xf numFmtId="0" fontId="8"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22" fillId="0" borderId="0"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49" fontId="22" fillId="0" borderId="0" xfId="0" applyNumberFormat="1" applyFont="1" applyBorder="1" applyAlignment="1" applyProtection="1">
      <alignment vertical="center" wrapText="1"/>
    </xf>
    <xf numFmtId="0" fontId="8" fillId="6" borderId="0" xfId="0" applyFont="1" applyFill="1" applyBorder="1" applyAlignment="1" applyProtection="1">
      <alignment vertical="center" wrapText="1"/>
    </xf>
    <xf numFmtId="0" fontId="22" fillId="6" borderId="0" xfId="0" applyFont="1" applyFill="1" applyBorder="1" applyAlignment="1" applyProtection="1">
      <alignment vertical="center" wrapText="1"/>
    </xf>
    <xf numFmtId="0" fontId="9" fillId="6" borderId="0" xfId="0" applyFont="1" applyFill="1" applyBorder="1" applyAlignment="1" applyProtection="1">
      <alignment vertical="center" wrapText="1"/>
    </xf>
    <xf numFmtId="0" fontId="8" fillId="7" borderId="0" xfId="0" applyFont="1" applyFill="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30" fillId="0" borderId="0"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1"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vertical="center" wrapText="1"/>
    </xf>
    <xf numFmtId="0" fontId="8" fillId="0" borderId="2"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vertical="center" wrapText="1"/>
      <protection locked="0"/>
    </xf>
    <xf numFmtId="0" fontId="8" fillId="0" borderId="1" xfId="0" applyFont="1" applyBorder="1" applyAlignment="1" applyProtection="1">
      <alignment horizontal="left" vertical="center"/>
    </xf>
    <xf numFmtId="0" fontId="8" fillId="0" borderId="1" xfId="0" applyFont="1" applyBorder="1" applyAlignment="1">
      <alignment horizontal="center" vertical="center"/>
    </xf>
    <xf numFmtId="0" fontId="8" fillId="0" borderId="4"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49" fontId="8" fillId="0" borderId="1" xfId="0" applyNumberFormat="1" applyFont="1" applyBorder="1" applyAlignment="1" applyProtection="1">
      <alignment vertical="center"/>
      <protection locked="0"/>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14"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49" fontId="8" fillId="0" borderId="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vertical="center" wrapText="1"/>
      <protection locked="0"/>
    </xf>
    <xf numFmtId="0" fontId="22" fillId="0" borderId="0" xfId="0" applyFont="1" applyBorder="1" applyAlignment="1" applyProtection="1">
      <alignment vertical="center" wrapText="1"/>
      <protection locked="0"/>
    </xf>
    <xf numFmtId="49"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1"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pplyProtection="1">
      <alignment horizontal="center" vertical="center"/>
      <protection locked="0"/>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49" fontId="8" fillId="0" borderId="0" xfId="0" applyNumberFormat="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8" fillId="0" borderId="0" xfId="0" applyFont="1" applyAlignment="1" applyProtection="1">
      <alignment vertical="center" wrapText="1"/>
    </xf>
  </cellXfs>
  <cellStyles count="2">
    <cellStyle name="Eingabe" xfId="1" builtinId="20"/>
    <cellStyle name="Standard" xfId="0" builtinId="0"/>
  </cellStyles>
  <dxfs count="387">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86"/>
      <tableStyleElement type="headerRow" dxfId="385"/>
      <tableStyleElement type="totalRow" dxfId="384"/>
      <tableStyleElement type="firstColumn" dxfId="383"/>
      <tableStyleElement type="lastColumn" dxfId="382"/>
      <tableStyleElement type="firstRowStripe" dxfId="381"/>
      <tableStyleElement type="secondRowStripe" dxfId="380"/>
      <tableStyleElement type="firstColumnStripe" dxfId="379"/>
      <tableStyleElement type="secondColumnStripe" dxfId="378"/>
    </tableStyle>
    <tableStyle name="TSL_1" pivot="0" count="9">
      <tableStyleElement type="wholeTable" dxfId="377"/>
      <tableStyleElement type="headerRow" dxfId="376"/>
      <tableStyleElement type="totalRow" dxfId="375"/>
      <tableStyleElement type="firstColumn" dxfId="374"/>
      <tableStyleElement type="lastColumn" dxfId="373"/>
      <tableStyleElement type="firstRowStripe" dxfId="372"/>
      <tableStyleElement type="secondRowStripe" dxfId="371"/>
      <tableStyleElement type="firstColumnStripe" dxfId="370"/>
      <tableStyleElement type="secondColumnStripe" dxfId="369"/>
    </tableStyle>
  </tableStyles>
  <colors>
    <mruColors>
      <color rgb="FF009EE3"/>
      <color rgb="FFFFFF99"/>
      <color rgb="FFFFAD53"/>
      <color rgb="FFFF6600"/>
      <color rgb="FF8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0%20Orga/Vorlagen/Formatvorlage_Checkliste_Einstieg_2020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0RL-ARBEIT/04%20Masth&#252;hner/2024/6_fin/CL/2024_revCL%20Masthuhn%20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3_revCL%20Masthuhn%20E_Erg&#228;n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Besatzdichte"/>
      <sheetName val="Einstellungen"/>
      <sheetName val="2023_revCL Masthuhn E_Ergänzung"/>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2" name="Prüfkriterien_1" displayName="Prüfkriterien_1" ref="B9:M20" totalsRowShown="0" headerRowDxfId="147" dataDxfId="146" tableBorderDxfId="164">
  <autoFilter ref="B9:M20"/>
  <tableColumns count="12">
    <tableColumn id="1" name="Lfd. Nr" dataDxfId="35">
      <calculatedColumnFormula>CONCATENATE("1.",Prüfkriterien_1[[#This Row],[Hilfsspalte_Num]])</calculatedColumnFormula>
    </tableColumn>
    <tableColumn id="2" name="Hilfsspalte_Num" dataDxfId="34">
      <calculatedColumnFormula>ROW()-ROW(Prüfkriterien_1[[#Headers],[Hilfsspalte_Kom]])</calculatedColumnFormula>
    </tableColumn>
    <tableColumn id="12" name="Hilfsspalte_Kom" dataDxfId="33">
      <calculatedColumnFormula>(Prüfkriterien_1[Hilfsspalte_Num]+10)/10</calculatedColumnFormula>
    </tableColumn>
    <tableColumn id="3" name="Kapitel_x000a_Richtlinie" dataDxfId="32"/>
    <tableColumn id="4" name="Kriterium" dataDxfId="31"/>
    <tableColumn id="5" name="Erläuterung / _x000a_Durchführungshinweis" dataDxfId="30"/>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201:M206" totalsRowShown="0" headerRowDxfId="51" dataDxfId="50" tableBorderDxfId="155">
  <autoFilter ref="B201:M206"/>
  <tableColumns count="12">
    <tableColumn id="1" name="Spalte1" dataDxfId="63">
      <calculatedColumnFormula>CONCATENATE("10.",Prüfkriterien_10[[#This Row],[Spalte2]])</calculatedColumnFormula>
    </tableColumn>
    <tableColumn id="2" name="Spalte2" dataDxfId="62">
      <calculatedColumnFormula>ROW()-ROW(Prüfkriterien_10[[#Headers],[Spalte3]])</calculatedColumnFormula>
    </tableColumn>
    <tableColumn id="3" name="Spalte3" dataDxfId="61">
      <calculatedColumnFormula>(Prüfkriterien_10[Spalte2]+100)/10</calculatedColumnFormula>
    </tableColumn>
    <tableColumn id="4" name="Spalte4" dataDxfId="60"/>
    <tableColumn id="5" name="Spalte5" dataDxfId="59"/>
    <tableColumn id="6" name="Spalte6" dataDxfId="58"/>
    <tableColumn id="7" name="Spalte7" dataDxfId="57"/>
    <tableColumn id="8" name="Spalte8" dataDxfId="56"/>
    <tableColumn id="9" name="Spalte9" dataDxfId="55"/>
    <tableColumn id="10" name="Spalte10" dataDxfId="54"/>
    <tableColumn id="11" name="Spalte11" dataDxfId="53"/>
    <tableColumn id="12" name="Spalte12" dataDxfId="5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208:M210" totalsRowShown="0" headerRowDxfId="37" dataDxfId="36" tableBorderDxfId="154">
  <autoFilter ref="B208:M210"/>
  <tableColumns count="12">
    <tableColumn id="1" name="Spalte1" dataDxfId="49">
      <calculatedColumnFormula>CONCATENATE("11.",Prüfkriterien_11[[#This Row],[Spalte2]])</calculatedColumnFormula>
    </tableColumn>
    <tableColumn id="2" name="Spalte2" dataDxfId="48">
      <calculatedColumnFormula>ROW()-ROW(Prüfkriterien_11[[#Headers],[Spalte3]])</calculatedColumnFormula>
    </tableColumn>
    <tableColumn id="3" name="Spalte3" dataDxfId="47">
      <calculatedColumnFormula>(Prüfkriterien_11[Spalte2]+110)/10</calculatedColumnFormula>
    </tableColumn>
    <tableColumn id="4" name="Spalte4" dataDxfId="46"/>
    <tableColumn id="5" name="Spalte5" dataDxfId="45"/>
    <tableColumn id="6" name="Spalte6" dataDxfId="44"/>
    <tableColumn id="7" name="Spalte7" dataDxfId="43"/>
    <tableColumn id="8" name="Spalte8" dataDxfId="42"/>
    <tableColumn id="9" name="Spalte9" dataDxfId="41"/>
    <tableColumn id="10" name="Spalte10" dataDxfId="40"/>
    <tableColumn id="11" name="Spalte11" dataDxfId="39"/>
    <tableColumn id="12" name="Spalte12" dataDxfId="3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2:M35" totalsRowShown="0" headerRowDxfId="139" dataDxfId="138" tableBorderDxfId="163">
  <autoFilter ref="B22:M35"/>
  <tableColumns count="12">
    <tableColumn id="1" name="Spalte1" dataDxfId="29">
      <calculatedColumnFormula>CONCATENATE("2.",Prüfkriterien_2[[#This Row],[Spalte2]])</calculatedColumnFormula>
    </tableColumn>
    <tableColumn id="2" name="Spalte2" dataDxfId="28">
      <calculatedColumnFormula>ROW()-ROW(Prüfkriterien_2[[#Headers],[Spalte3]])</calculatedColumnFormula>
    </tableColumn>
    <tableColumn id="3" name="Spalte3" dataDxfId="27">
      <calculatedColumnFormula>(Prüfkriterien_2[[#This Row],[Spalte2]]+20)/10</calculatedColumnFormula>
    </tableColumn>
    <tableColumn id="4" name="Spalte4" dataDxfId="26"/>
    <tableColumn id="5" name="Spalte5" dataDxfId="25"/>
    <tableColumn id="6" name="Spalte6" dataDxfId="24"/>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7:M116" totalsRowShown="0" headerRowDxfId="131" dataDxfId="130" tableBorderDxfId="162">
  <autoFilter ref="B37:M116"/>
  <tableColumns count="12">
    <tableColumn id="1" name="Spalte1" dataDxfId="23">
      <calculatedColumnFormula>CONCATENATE("3.",Prüfkriterien_3[[#This Row],[Spalte2]])</calculatedColumnFormula>
    </tableColumn>
    <tableColumn id="2" name="Spalte2" dataDxfId="22">
      <calculatedColumnFormula>ROW()-ROW(Prüfkriterien_3[[#Headers],[Spalte3]])</calculatedColumnFormula>
    </tableColumn>
    <tableColumn id="3" name="Spalte3" dataDxfId="21">
      <calculatedColumnFormula>(Prüfkriterien_3[[#This Row],[Spalte2]]+30)/10</calculatedColumnFormula>
    </tableColumn>
    <tableColumn id="4" name="Spalte4" dataDxfId="20"/>
    <tableColumn id="5" name="Spalte5" dataDxfId="19"/>
    <tableColumn id="6" name="Spalte6" dataDxfId="18"/>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118:M136" totalsRowShown="0" headerRowDxfId="117" dataDxfId="116" tableBorderDxfId="161">
  <autoFilter ref="B118:M136"/>
  <tableColumns count="12">
    <tableColumn id="1" name="Spalte1" dataDxfId="129">
      <calculatedColumnFormula>CONCATENATE("4.",Prüfkriterien_4[[#This Row],[Spalte2]])</calculatedColumnFormula>
    </tableColumn>
    <tableColumn id="2" name="Spalte2" dataDxfId="128">
      <calculatedColumnFormula>ROW()-ROW(Prüfkriterien_4[[#Headers],[Spalte3]])</calculatedColumnFormula>
    </tableColumn>
    <tableColumn id="3" name="Spalte3" dataDxfId="127">
      <calculatedColumnFormula>(Prüfkriterien_4[Spalte2]+40)/10</calculatedColumnFormula>
    </tableColumn>
    <tableColumn id="4" name="Spalte4" dataDxfId="126"/>
    <tableColumn id="5" name="Spalte5" dataDxfId="125"/>
    <tableColumn id="6" name="Spalte6" dataDxfId="124"/>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38:M159" totalsRowShown="0" headerRowDxfId="109" dataDxfId="108" tableBorderDxfId="160">
  <autoFilter ref="B138:M159"/>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115"/>
    <tableColumn id="8" name="Spalte8" dataDxfId="114"/>
    <tableColumn id="9" name="Spalte9" dataDxfId="113"/>
    <tableColumn id="10" name="Spalte10" dataDxfId="112"/>
    <tableColumn id="11" name="Spalte11" dataDxfId="111"/>
    <tableColumn id="12" name="Spalte12" dataDxfId="11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61:M176" totalsRowShown="0" headerRowDxfId="101" dataDxfId="100" tableBorderDxfId="159">
  <autoFilter ref="B161:M176"/>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107"/>
    <tableColumn id="8" name="Spalte8" dataDxfId="106"/>
    <tableColumn id="9" name="Spalte9" dataDxfId="105"/>
    <tableColumn id="10" name="Spalte10" dataDxfId="104"/>
    <tableColumn id="11" name="Spalte11" dataDxfId="103"/>
    <tableColumn id="12" name="Spalte12" dataDxfId="102"/>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78:M185" totalsRowShown="0" headerRowDxfId="93" dataDxfId="92" tableBorderDxfId="158">
  <autoFilter ref="B178:M185"/>
  <tableColumns count="12">
    <tableColumn id="1" name="Spalte1" dataDxfId="5">
      <calculatedColumnFormula>CONCATENATE("7.",Prüfkriterien_7[[#This Row],[Spalte2]])</calculatedColumnFormula>
    </tableColumn>
    <tableColumn id="2" name="Spalte2" dataDxfId="4">
      <calculatedColumnFormula>ROW()-ROW(Prüfkriterien_7[[#Headers],[Spalte3]])</calculatedColumnFormula>
    </tableColumn>
    <tableColumn id="3" name="Spalte3" dataDxfId="3">
      <calculatedColumnFormula>(Prüfkriterien_7[Spalte2]+70)/10</calculatedColumnFormula>
    </tableColumn>
    <tableColumn id="4" name="Spalte4" dataDxfId="2"/>
    <tableColumn id="5" name="Spalte5" dataDxfId="1"/>
    <tableColumn id="6" name="Spalte6" dataDxfId="0"/>
    <tableColumn id="7" name="Spalte7" dataDxfId="99"/>
    <tableColumn id="8" name="Spalte8" dataDxfId="98"/>
    <tableColumn id="9" name="Spalte9" dataDxfId="97"/>
    <tableColumn id="10" name="Spalte10" dataDxfId="96"/>
    <tableColumn id="11" name="Spalte11" dataDxfId="95"/>
    <tableColumn id="12" name="Spalte12" dataDxfId="9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87:M192" totalsRowShown="0" headerRowDxfId="79" dataDxfId="78" tableBorderDxfId="157">
  <autoFilter ref="B187:M192"/>
  <tableColumns count="12">
    <tableColumn id="1" name="Spalte1" dataDxfId="91">
      <calculatedColumnFormula>CONCATENATE("8.",Prüfkriterien_8[[#This Row],[Spalte2]])</calculatedColumnFormula>
    </tableColumn>
    <tableColumn id="2" name="Spalte2" dataDxfId="90">
      <calculatedColumnFormula>ROW()-ROW(Prüfkriterien_8[[#Headers],[Spalte3]])</calculatedColumnFormula>
    </tableColumn>
    <tableColumn id="3" name="Spalte3" dataDxfId="89">
      <calculatedColumnFormula>(Prüfkriterien_8[Spalte2]+80)/10</calculatedColumnFormula>
    </tableColumn>
    <tableColumn id="4" name="Spalte4" dataDxfId="88"/>
    <tableColumn id="5" name="Spalte5" dataDxfId="87"/>
    <tableColumn id="6" name="Spalte6" dataDxfId="86"/>
    <tableColumn id="7" name="Spalte7" dataDxfId="85"/>
    <tableColumn id="8" name="Spalte8" dataDxfId="84"/>
    <tableColumn id="9" name="Spalte9" dataDxfId="83"/>
    <tableColumn id="10" name="Spalte10" dataDxfId="82"/>
    <tableColumn id="11" name="Spalte11" dataDxfId="81"/>
    <tableColumn id="12" name="Spalte12" dataDxfId="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94:M199" totalsRowShown="0" headerRowDxfId="65" dataDxfId="64" tableBorderDxfId="156">
  <autoFilter ref="B194:M199"/>
  <tableColumns count="12">
    <tableColumn id="1" name="Spalte1" dataDxfId="77">
      <calculatedColumnFormula>CONCATENATE("9.",Prüfkriterien_9[[#This Row],[Spalte2]])</calculatedColumnFormula>
    </tableColumn>
    <tableColumn id="2" name="Spalte2" dataDxfId="76">
      <calculatedColumnFormula>ROW()-ROW(Prüfkriterien_9[[#Headers],[Spalte3]])</calculatedColumnFormula>
    </tableColumn>
    <tableColumn id="3" name="Spalte3" dataDxfId="75">
      <calculatedColumnFormula>(Prüfkriterien_9[Spalte2]+90)/10</calculatedColumnFormula>
    </tableColumn>
    <tableColumn id="4" name="Spalte4" dataDxfId="74"/>
    <tableColumn id="5" name="Spalte5" dataDxfId="73"/>
    <tableColumn id="6" name="Spalte6" dataDxfId="72"/>
    <tableColumn id="7" name="Spalte7" dataDxfId="71"/>
    <tableColumn id="8" name="Spalte8" dataDxfId="70"/>
    <tableColumn id="9" name="Spalte9" dataDxfId="69"/>
    <tableColumn id="10" name="Spalte10" dataDxfId="68"/>
    <tableColumn id="11" name="Spalte11" dataDxfId="67"/>
    <tableColumn id="12" name="Spalte12" dataDxfId="6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144"/>
  <sheetViews>
    <sheetView zoomScale="80" zoomScaleNormal="80" zoomScalePageLayoutView="70" workbookViewId="0">
      <selection activeCell="B2" sqref="B2:L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66" t="str">
        <f>"Checkliste "&amp;_RLV&amp;" Premiumstufe"</f>
        <v>Checkliste Masthuhn Premiumstufe</v>
      </c>
      <c r="C2" s="166"/>
      <c r="D2" s="166"/>
      <c r="E2" s="166"/>
      <c r="F2" s="166"/>
      <c r="G2" s="166"/>
      <c r="H2" s="166"/>
      <c r="I2" s="166"/>
      <c r="J2" s="166"/>
      <c r="K2" s="166"/>
      <c r="L2" s="166"/>
    </row>
    <row r="3" spans="2:12" ht="6" customHeight="1" x14ac:dyDescent="0.25"/>
    <row r="4" spans="2:12" ht="27" customHeight="1" x14ac:dyDescent="0.25"/>
    <row r="5" spans="2:12" s="24" customFormat="1" ht="27" customHeight="1" x14ac:dyDescent="0.3">
      <c r="B5" s="167" t="s">
        <v>0</v>
      </c>
      <c r="C5" s="167"/>
      <c r="D5" s="167"/>
      <c r="E5" s="167"/>
      <c r="F5" s="167"/>
      <c r="G5" s="167"/>
      <c r="H5" s="167"/>
      <c r="I5" s="167"/>
      <c r="J5" s="167"/>
      <c r="K5" s="167"/>
      <c r="L5" s="167"/>
    </row>
    <row r="6" spans="2:12" s="24" customFormat="1" ht="29.4" customHeight="1" x14ac:dyDescent="0.3">
      <c r="B6" s="151" t="s">
        <v>75</v>
      </c>
      <c r="C6" s="151"/>
      <c r="D6" s="151"/>
      <c r="E6" s="151"/>
      <c r="F6" s="151"/>
      <c r="G6" s="139"/>
      <c r="H6" s="139"/>
      <c r="I6" s="139"/>
      <c r="J6" s="139"/>
      <c r="K6" s="139"/>
      <c r="L6" s="139"/>
    </row>
    <row r="7" spans="2:12" s="24" customFormat="1" ht="29.4" customHeight="1" x14ac:dyDescent="0.3">
      <c r="B7" s="151" t="s">
        <v>76</v>
      </c>
      <c r="C7" s="151"/>
      <c r="D7" s="151"/>
      <c r="E7" s="151"/>
      <c r="F7" s="151"/>
      <c r="G7" s="139"/>
      <c r="H7" s="139"/>
      <c r="I7" s="139"/>
      <c r="J7" s="139"/>
      <c r="K7" s="139"/>
      <c r="L7" s="139"/>
    </row>
    <row r="8" spans="2:12" s="24" customFormat="1" ht="29.4" customHeight="1" x14ac:dyDescent="0.3">
      <c r="B8" s="158" t="s">
        <v>422</v>
      </c>
      <c r="C8" s="159"/>
      <c r="D8" s="159"/>
      <c r="E8" s="159"/>
      <c r="F8" s="160"/>
      <c r="G8" s="161"/>
      <c r="H8" s="162"/>
      <c r="I8" s="162"/>
      <c r="J8" s="162"/>
      <c r="K8" s="162"/>
      <c r="L8" s="163"/>
    </row>
    <row r="9" spans="2:12" s="24" customFormat="1" ht="29.4" customHeight="1" x14ac:dyDescent="0.3">
      <c r="B9" s="151" t="s">
        <v>1</v>
      </c>
      <c r="C9" s="151"/>
      <c r="D9" s="151"/>
      <c r="E9" s="151"/>
      <c r="F9" s="151"/>
      <c r="G9" s="139"/>
      <c r="H9" s="139"/>
      <c r="I9" s="139"/>
      <c r="J9" s="139"/>
      <c r="K9" s="139"/>
      <c r="L9" s="139"/>
    </row>
    <row r="10" spans="2:12" s="24" customFormat="1" ht="29.4" customHeight="1" x14ac:dyDescent="0.3">
      <c r="B10" s="151" t="s">
        <v>2</v>
      </c>
      <c r="C10" s="151"/>
      <c r="D10" s="151"/>
      <c r="E10" s="151"/>
      <c r="F10" s="151"/>
      <c r="G10" s="139"/>
      <c r="H10" s="139"/>
      <c r="I10" s="139"/>
      <c r="J10" s="139"/>
      <c r="K10" s="139"/>
      <c r="L10" s="139"/>
    </row>
    <row r="11" spans="2:12" s="24" customFormat="1" ht="29.4" customHeight="1" x14ac:dyDescent="0.3">
      <c r="B11" s="151" t="s">
        <v>3</v>
      </c>
      <c r="C11" s="151"/>
      <c r="D11" s="151"/>
      <c r="E11" s="151"/>
      <c r="F11" s="151"/>
      <c r="G11" s="139"/>
      <c r="H11" s="139"/>
      <c r="I11" s="139"/>
      <c r="J11" s="139"/>
      <c r="K11" s="139"/>
      <c r="L11" s="139"/>
    </row>
    <row r="12" spans="2:12" s="24" customFormat="1" ht="29.4" customHeight="1" x14ac:dyDescent="0.3">
      <c r="B12" s="151" t="s">
        <v>4</v>
      </c>
      <c r="C12" s="151"/>
      <c r="D12" s="151"/>
      <c r="E12" s="151"/>
      <c r="F12" s="151"/>
      <c r="G12" s="139"/>
      <c r="H12" s="139"/>
      <c r="I12" s="139"/>
      <c r="J12" s="139"/>
      <c r="K12" s="139"/>
      <c r="L12" s="139"/>
    </row>
    <row r="13" spans="2:12" s="24" customFormat="1" ht="29.4" customHeight="1" x14ac:dyDescent="0.3">
      <c r="B13" s="151" t="s">
        <v>5</v>
      </c>
      <c r="C13" s="151"/>
      <c r="D13" s="151"/>
      <c r="E13" s="151"/>
      <c r="F13" s="151"/>
      <c r="G13" s="139"/>
      <c r="H13" s="139"/>
      <c r="I13" s="139"/>
      <c r="J13" s="139"/>
      <c r="K13" s="139"/>
      <c r="L13" s="139"/>
    </row>
    <row r="14" spans="2:12" s="24" customFormat="1" ht="29.4" customHeight="1" x14ac:dyDescent="0.3">
      <c r="B14" s="152" t="s">
        <v>6</v>
      </c>
      <c r="C14" s="153"/>
      <c r="D14" s="153"/>
      <c r="E14" s="153"/>
      <c r="F14" s="154"/>
      <c r="G14" s="34" t="s">
        <v>58</v>
      </c>
      <c r="H14" s="132"/>
      <c r="I14" s="34" t="s">
        <v>59</v>
      </c>
      <c r="J14" s="132"/>
      <c r="K14" s="34" t="s">
        <v>60</v>
      </c>
      <c r="L14" s="132"/>
    </row>
    <row r="15" spans="2:12" s="24" customFormat="1" ht="29.4" customHeight="1" x14ac:dyDescent="0.3">
      <c r="B15" s="155"/>
      <c r="C15" s="156"/>
      <c r="D15" s="156"/>
      <c r="E15" s="156"/>
      <c r="F15" s="157"/>
      <c r="G15" s="34" t="s">
        <v>423</v>
      </c>
      <c r="H15" s="132"/>
      <c r="I15" s="147"/>
      <c r="J15" s="148"/>
      <c r="K15" s="148"/>
      <c r="L15" s="149"/>
    </row>
    <row r="16" spans="2:12" s="24" customFormat="1" ht="29.4" customHeight="1" x14ac:dyDescent="0.3">
      <c r="B16" s="142" t="s">
        <v>57</v>
      </c>
      <c r="C16" s="142"/>
      <c r="D16" s="142"/>
      <c r="E16" s="142"/>
      <c r="F16" s="142"/>
      <c r="G16" s="150"/>
      <c r="H16" s="150"/>
      <c r="I16" s="150"/>
      <c r="J16" s="150"/>
      <c r="K16" s="150"/>
      <c r="L16" s="150"/>
    </row>
    <row r="17" spans="2:12" s="24" customFormat="1" ht="29.4" customHeight="1" x14ac:dyDescent="0.3">
      <c r="B17" s="142" t="s">
        <v>7</v>
      </c>
      <c r="C17" s="142"/>
      <c r="D17" s="142"/>
      <c r="E17" s="142"/>
      <c r="F17" s="142"/>
      <c r="G17" s="131" t="s">
        <v>56</v>
      </c>
      <c r="H17" s="13"/>
      <c r="I17" s="131" t="s">
        <v>9</v>
      </c>
      <c r="J17" s="13"/>
      <c r="K17" s="131" t="s">
        <v>10</v>
      </c>
      <c r="L17" s="14"/>
    </row>
    <row r="18" spans="2:12" s="24" customFormat="1" ht="29.4" customHeight="1" x14ac:dyDescent="0.3">
      <c r="B18" s="142" t="s">
        <v>8</v>
      </c>
      <c r="C18" s="142"/>
      <c r="D18" s="142"/>
      <c r="E18" s="142"/>
      <c r="F18" s="142"/>
      <c r="G18" s="140"/>
      <c r="H18" s="140"/>
      <c r="I18" s="140"/>
      <c r="J18" s="140"/>
      <c r="K18" s="140"/>
      <c r="L18" s="140"/>
    </row>
    <row r="19" spans="2:12" ht="29.25" customHeight="1" x14ac:dyDescent="0.25">
      <c r="B19" s="142" t="s">
        <v>77</v>
      </c>
      <c r="C19" s="142"/>
      <c r="D19" s="142"/>
      <c r="E19" s="142"/>
      <c r="F19" s="142"/>
      <c r="G19" s="164"/>
      <c r="H19" s="164"/>
      <c r="I19" s="164"/>
      <c r="J19" s="164"/>
      <c r="K19" s="164"/>
      <c r="L19" s="164"/>
    </row>
    <row r="22" spans="2:12" s="10" customFormat="1" ht="13.95" customHeight="1" x14ac:dyDescent="0.25">
      <c r="B22" s="141" t="s">
        <v>11</v>
      </c>
      <c r="C22" s="141"/>
      <c r="D22" s="141"/>
      <c r="E22" s="141"/>
      <c r="F22" s="141"/>
      <c r="G22" s="141"/>
      <c r="H22" s="141"/>
      <c r="I22" s="141"/>
      <c r="J22" s="141"/>
      <c r="K22" s="141"/>
      <c r="L22" s="141"/>
    </row>
    <row r="23" spans="2:12" ht="6.6" customHeight="1" x14ac:dyDescent="0.25">
      <c r="B23" s="2"/>
      <c r="C23" s="2"/>
      <c r="D23" s="2"/>
      <c r="E23" s="2"/>
      <c r="F23" s="2"/>
      <c r="G23" s="2"/>
      <c r="H23" s="2"/>
      <c r="I23" s="2"/>
      <c r="J23" s="2"/>
      <c r="K23" s="2"/>
      <c r="L23" s="2"/>
    </row>
    <row r="24" spans="2:12" s="10" customFormat="1" ht="13.95" customHeight="1" x14ac:dyDescent="0.3">
      <c r="B24" s="15"/>
      <c r="C24" s="31"/>
      <c r="D24" s="58" t="s">
        <v>12</v>
      </c>
      <c r="E24" s="58"/>
      <c r="F24" s="58"/>
      <c r="G24" s="58"/>
      <c r="H24" s="58"/>
      <c r="I24" s="58"/>
      <c r="J24" s="58"/>
      <c r="K24" s="58"/>
      <c r="L24" s="58"/>
    </row>
    <row r="25" spans="2:12" ht="13.95" customHeight="1" x14ac:dyDescent="0.25">
      <c r="B25" s="3"/>
      <c r="C25" s="3"/>
      <c r="D25" s="57"/>
      <c r="E25" s="57"/>
      <c r="F25" s="57"/>
      <c r="G25" s="57"/>
      <c r="H25" s="57"/>
      <c r="I25" s="57"/>
      <c r="J25" s="57"/>
      <c r="K25" s="57"/>
      <c r="L25" s="57"/>
    </row>
    <row r="26" spans="2:12" ht="13.95" customHeight="1" x14ac:dyDescent="0.25">
      <c r="B26" s="15"/>
      <c r="C26" s="31"/>
      <c r="D26" s="58" t="s">
        <v>13</v>
      </c>
      <c r="E26" s="58"/>
      <c r="F26" s="58"/>
      <c r="G26" s="58"/>
      <c r="H26" s="58"/>
      <c r="I26" s="58"/>
      <c r="J26" s="58"/>
      <c r="K26" s="58"/>
      <c r="L26" s="58"/>
    </row>
    <row r="27" spans="2:12" x14ac:dyDescent="0.25">
      <c r="B27" s="2"/>
      <c r="C27" s="2"/>
      <c r="D27" s="2"/>
      <c r="E27" s="2"/>
      <c r="F27" s="2"/>
      <c r="G27" s="2"/>
      <c r="H27" s="2"/>
      <c r="I27" s="2"/>
      <c r="J27" s="2"/>
      <c r="K27" s="2"/>
      <c r="L27" s="2"/>
    </row>
    <row r="28" spans="2:12" ht="27" customHeight="1" x14ac:dyDescent="0.25">
      <c r="B28" s="146" t="s">
        <v>78</v>
      </c>
      <c r="C28" s="146"/>
      <c r="D28" s="146"/>
      <c r="E28" s="146"/>
      <c r="F28" s="146"/>
      <c r="G28" s="146"/>
      <c r="H28" s="146"/>
      <c r="I28" s="146"/>
      <c r="J28" s="146"/>
      <c r="K28" s="146"/>
      <c r="L28" s="146"/>
    </row>
    <row r="29" spans="2:12" x14ac:dyDescent="0.25">
      <c r="B29" s="2"/>
      <c r="C29" s="2"/>
      <c r="D29" s="2"/>
      <c r="E29" s="2"/>
      <c r="F29" s="2"/>
      <c r="G29" s="2"/>
      <c r="H29" s="2"/>
      <c r="I29" s="2"/>
      <c r="J29" s="2"/>
      <c r="K29" s="2"/>
      <c r="L29" s="2"/>
    </row>
    <row r="30" spans="2:12" x14ac:dyDescent="0.25">
      <c r="B30" s="165"/>
      <c r="C30" s="165"/>
      <c r="D30" s="165"/>
      <c r="E30" s="165"/>
      <c r="F30" s="165"/>
      <c r="G30" s="35"/>
      <c r="H30" s="35"/>
      <c r="I30" s="35"/>
      <c r="J30" s="35"/>
      <c r="K30" s="35"/>
      <c r="L30" s="35"/>
    </row>
    <row r="31" spans="2:12" ht="14.4" customHeight="1" x14ac:dyDescent="0.25">
      <c r="B31" s="138" t="s">
        <v>15</v>
      </c>
      <c r="C31" s="138"/>
      <c r="D31" s="138"/>
      <c r="E31" s="138"/>
      <c r="F31" s="144" t="s">
        <v>18</v>
      </c>
      <c r="G31" s="145"/>
      <c r="H31" s="145"/>
      <c r="I31" s="145"/>
      <c r="J31" s="145"/>
      <c r="K31" s="143" t="s">
        <v>17</v>
      </c>
      <c r="L31" s="143"/>
    </row>
    <row r="32" spans="2:12" ht="6" customHeight="1" x14ac:dyDescent="0.25"/>
    <row r="45" spans="7:7" x14ac:dyDescent="0.25">
      <c r="G45" s="65"/>
    </row>
    <row r="46" spans="7:7" x14ac:dyDescent="0.25">
      <c r="G46" s="65"/>
    </row>
    <row r="47" spans="7:7" x14ac:dyDescent="0.25">
      <c r="G47" s="65"/>
    </row>
    <row r="48" spans="7:7" x14ac:dyDescent="0.25">
      <c r="G48" s="65"/>
    </row>
    <row r="49" spans="7:7" x14ac:dyDescent="0.25">
      <c r="G49" s="65"/>
    </row>
    <row r="50" spans="7:7" x14ac:dyDescent="0.25">
      <c r="G50" s="65"/>
    </row>
    <row r="51" spans="7:7" x14ac:dyDescent="0.25">
      <c r="G51" s="65"/>
    </row>
    <row r="52" spans="7:7" x14ac:dyDescent="0.25">
      <c r="G52" s="65"/>
    </row>
    <row r="53" spans="7:7" x14ac:dyDescent="0.25">
      <c r="G53" s="65"/>
    </row>
    <row r="54" spans="7:7" x14ac:dyDescent="0.25">
      <c r="G54" s="65"/>
    </row>
    <row r="55" spans="7:7" x14ac:dyDescent="0.25">
      <c r="G55" s="65"/>
    </row>
    <row r="73" spans="7:7" x14ac:dyDescent="0.25">
      <c r="G73" s="65"/>
    </row>
    <row r="74" spans="7:7" x14ac:dyDescent="0.25">
      <c r="G74" s="65"/>
    </row>
    <row r="75" spans="7:7" x14ac:dyDescent="0.25">
      <c r="G75" s="65"/>
    </row>
    <row r="76" spans="7:7" x14ac:dyDescent="0.25">
      <c r="G76" s="65"/>
    </row>
    <row r="77" spans="7:7" x14ac:dyDescent="0.25">
      <c r="G77" s="65"/>
    </row>
    <row r="78" spans="7:7" x14ac:dyDescent="0.25">
      <c r="G78" s="65"/>
    </row>
    <row r="79" spans="7:7" x14ac:dyDescent="0.25">
      <c r="G79" s="65"/>
    </row>
    <row r="80" spans="7:7" x14ac:dyDescent="0.25">
      <c r="G80" s="65"/>
    </row>
    <row r="81" spans="7:7" x14ac:dyDescent="0.25">
      <c r="G81" s="65"/>
    </row>
    <row r="82" spans="7:7" x14ac:dyDescent="0.25">
      <c r="G82" s="65"/>
    </row>
    <row r="83" spans="7:7" x14ac:dyDescent="0.25">
      <c r="G83" s="65"/>
    </row>
    <row r="84" spans="7:7" x14ac:dyDescent="0.25">
      <c r="G84" s="65"/>
    </row>
    <row r="85" spans="7:7" x14ac:dyDescent="0.25">
      <c r="G85" s="65"/>
    </row>
    <row r="86" spans="7:7" x14ac:dyDescent="0.25">
      <c r="G86" s="65"/>
    </row>
    <row r="87" spans="7:7" x14ac:dyDescent="0.25">
      <c r="G87" s="65"/>
    </row>
    <row r="88" spans="7:7" x14ac:dyDescent="0.25">
      <c r="G88" s="65"/>
    </row>
    <row r="89" spans="7:7" x14ac:dyDescent="0.25">
      <c r="G89" s="65"/>
    </row>
    <row r="90" spans="7:7" x14ac:dyDescent="0.25">
      <c r="G90" s="65"/>
    </row>
    <row r="91" spans="7:7" x14ac:dyDescent="0.25">
      <c r="G91" s="65"/>
    </row>
    <row r="132" spans="7:7" x14ac:dyDescent="0.25">
      <c r="G132" s="65"/>
    </row>
    <row r="133" spans="7:7" x14ac:dyDescent="0.25">
      <c r="G133" s="65"/>
    </row>
    <row r="134" spans="7:7" x14ac:dyDescent="0.25">
      <c r="G134" s="65"/>
    </row>
    <row r="135" spans="7:7" x14ac:dyDescent="0.25">
      <c r="G135" s="65"/>
    </row>
    <row r="136" spans="7:7" x14ac:dyDescent="0.25">
      <c r="G136" s="65"/>
    </row>
    <row r="137" spans="7:7" x14ac:dyDescent="0.25">
      <c r="G137" s="65"/>
    </row>
    <row r="138" spans="7:7" x14ac:dyDescent="0.25">
      <c r="G138" s="65"/>
    </row>
    <row r="139" spans="7:7" x14ac:dyDescent="0.25">
      <c r="G139" s="65"/>
    </row>
    <row r="140" spans="7:7" x14ac:dyDescent="0.25">
      <c r="G140" s="65"/>
    </row>
    <row r="141" spans="7:7" x14ac:dyDescent="0.25">
      <c r="G141" s="65"/>
    </row>
    <row r="142" spans="7:7" x14ac:dyDescent="0.25">
      <c r="G142" s="65"/>
    </row>
    <row r="143" spans="7:7" x14ac:dyDescent="0.25">
      <c r="G143" s="65"/>
    </row>
    <row r="144" spans="7:7" x14ac:dyDescent="0.25">
      <c r="G144" s="65"/>
    </row>
  </sheetData>
  <sheetProtection formatCells="0"/>
  <mergeCells count="3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 ref="B10:F10"/>
    <mergeCell ref="B12:F12"/>
    <mergeCell ref="B11:F11"/>
    <mergeCell ref="B13:F13"/>
    <mergeCell ref="B14:F15"/>
    <mergeCell ref="B31:E31"/>
    <mergeCell ref="G13:L13"/>
    <mergeCell ref="G18:L18"/>
    <mergeCell ref="B22:L22"/>
    <mergeCell ref="B16:F16"/>
    <mergeCell ref="B17:F17"/>
    <mergeCell ref="K31:L31"/>
    <mergeCell ref="F31:J31"/>
    <mergeCell ref="B28:L28"/>
    <mergeCell ref="B19:F19"/>
    <mergeCell ref="I15:L15"/>
    <mergeCell ref="G16:L16"/>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2024
&amp;C&amp;G&amp;R
&amp;"Arial,Standard"&amp;8&amp;P von &amp;N</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4" operator="containsText" id="{9F9E3A38-AD16-4CB9-8EFE-1C3937BB701F}">
            <xm:f>NOT(ISERROR(SEARCH("grau",H14)))</xm:f>
            <xm:f>"grau"</xm:f>
            <x14:dxf>
              <font>
                <color rgb="FF808080"/>
              </font>
              <fill>
                <patternFill>
                  <bgColor rgb="FF808080"/>
                </patternFill>
              </fill>
            </x14:dxf>
          </x14:cfRule>
          <xm:sqref>H14</xm:sqref>
        </x14:conditionalFormatting>
        <x14:conditionalFormatting xmlns:xm="http://schemas.microsoft.com/office/excel/2006/main">
          <x14:cfRule type="containsText" priority="3" operator="containsText" id="{ECF2E02E-BCE2-42B1-B08F-9E95A93169EB}">
            <xm:f>NOT(ISERROR(SEARCH("grau",J14)))</xm:f>
            <xm:f>"grau"</xm:f>
            <x14:dxf>
              <font>
                <color rgb="FF808080"/>
              </font>
              <fill>
                <patternFill>
                  <bgColor rgb="FF808080"/>
                </patternFill>
              </fill>
            </x14:dxf>
          </x14:cfRule>
          <xm:sqref>J14</xm:sqref>
        </x14:conditionalFormatting>
        <x14:conditionalFormatting xmlns:xm="http://schemas.microsoft.com/office/excel/2006/main">
          <x14:cfRule type="containsText" priority="2" operator="containsText" id="{A0134B12-AFB8-4034-82F2-D01843456228}">
            <xm:f>NOT(ISERROR(SEARCH("grau",L14)))</xm:f>
            <xm:f>"grau"</xm:f>
            <x14:dxf>
              <font>
                <color rgb="FF808080"/>
              </font>
              <fill>
                <patternFill>
                  <bgColor rgb="FF808080"/>
                </patternFill>
              </fill>
            </x14:dxf>
          </x14:cfRule>
          <xm:sqref>L14</xm:sqref>
        </x14:conditionalFormatting>
        <x14:conditionalFormatting xmlns:xm="http://schemas.microsoft.com/office/excel/2006/main">
          <x14:cfRule type="containsText" priority="1" operator="containsText" id="{B355DEE6-3806-4493-9672-1B65F192A088}">
            <xm:f>NOT(ISERROR(SEARCH("grau",H15)))</xm:f>
            <xm:f>"grau"</xm:f>
            <x14:dxf>
              <font>
                <color rgb="FF808080"/>
              </font>
              <fill>
                <patternFill>
                  <bgColor rgb="FF808080"/>
                </patternFill>
              </fill>
            </x14:dxf>
          </x14:cfRule>
          <xm:sqref>H15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Einstellungen!$C$9:$C$10</xm:f>
          </x14:formula1>
          <xm:sqref>B24 B26</xm:sqref>
        </x14:dataValidation>
        <x14:dataValidation type="list" allowBlank="1" showInputMessage="1" showErrorMessage="1">
          <x14:formula1>
            <xm:f>Einstellungen!$C$9:$C$11</xm:f>
          </x14:formula1>
          <xm:sqref>H14:H15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142"/>
  <sheetViews>
    <sheetView zoomScale="80" zoomScaleNormal="80" workbookViewId="0">
      <selection activeCell="F15" sqref="F15"/>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2" customFormat="1" ht="18" customHeight="1" x14ac:dyDescent="0.3">
      <c r="B2" s="179" t="str">
        <f>"Checkliste "&amp;_RLV&amp;" Premiumstufe"</f>
        <v>Checkliste Masthuhn Premiumstufe</v>
      </c>
      <c r="C2" s="179"/>
      <c r="D2" s="179"/>
      <c r="E2" s="179"/>
      <c r="F2" s="179"/>
      <c r="G2" s="179"/>
      <c r="H2" s="179"/>
      <c r="I2" s="179"/>
    </row>
    <row r="3" spans="2:9" s="19" customFormat="1" ht="6" customHeight="1" x14ac:dyDescent="0.3">
      <c r="B3" s="17"/>
      <c r="C3" s="17"/>
      <c r="D3" s="17"/>
      <c r="E3" s="17"/>
      <c r="F3" s="18"/>
      <c r="G3" s="18"/>
      <c r="H3" s="18"/>
      <c r="I3" s="17"/>
    </row>
    <row r="4" spans="2:9" ht="27" customHeight="1" x14ac:dyDescent="0.3">
      <c r="B4" s="20" t="s">
        <v>19</v>
      </c>
      <c r="C4" s="171"/>
      <c r="D4" s="171"/>
      <c r="E4" s="171"/>
      <c r="F4" s="171"/>
      <c r="G4" s="171"/>
      <c r="H4" s="21"/>
      <c r="I4" s="48"/>
    </row>
    <row r="5" spans="2:9" ht="27" customHeight="1" x14ac:dyDescent="0.3">
      <c r="B5" s="170" t="s">
        <v>20</v>
      </c>
      <c r="C5" s="170"/>
      <c r="D5" s="170"/>
      <c r="E5" s="170"/>
      <c r="F5" s="170"/>
      <c r="G5" s="170"/>
      <c r="H5" s="170"/>
      <c r="I5" s="170"/>
    </row>
    <row r="6" spans="2:9" s="16" customFormat="1" ht="27" customHeight="1" x14ac:dyDescent="0.3">
      <c r="B6" s="5" t="s">
        <v>21</v>
      </c>
      <c r="C6" s="5" t="s">
        <v>62</v>
      </c>
      <c r="D6" s="175" t="s">
        <v>22</v>
      </c>
      <c r="E6" s="176"/>
      <c r="F6" s="4" t="s">
        <v>29</v>
      </c>
      <c r="G6" s="5" t="s">
        <v>24</v>
      </c>
      <c r="H6" s="5" t="s">
        <v>25</v>
      </c>
      <c r="I6" s="5" t="s">
        <v>140</v>
      </c>
    </row>
    <row r="7" spans="2:9" ht="56.1" customHeight="1" x14ac:dyDescent="0.3">
      <c r="B7" s="5">
        <v>1</v>
      </c>
      <c r="C7" s="137"/>
      <c r="D7" s="177"/>
      <c r="E7" s="178"/>
      <c r="F7" s="55"/>
      <c r="G7" s="1"/>
      <c r="H7" s="1"/>
      <c r="I7" s="1"/>
    </row>
    <row r="8" spans="2:9" ht="56.1" customHeight="1" x14ac:dyDescent="0.3">
      <c r="B8" s="5">
        <v>2</v>
      </c>
      <c r="C8" s="137"/>
      <c r="D8" s="177"/>
      <c r="E8" s="178"/>
      <c r="F8" s="56"/>
      <c r="G8" s="1"/>
      <c r="H8" s="1"/>
      <c r="I8" s="1"/>
    </row>
    <row r="9" spans="2:9" ht="56.1" customHeight="1" x14ac:dyDescent="0.3">
      <c r="B9" s="5">
        <v>3</v>
      </c>
      <c r="C9" s="137"/>
      <c r="D9" s="177"/>
      <c r="E9" s="178"/>
      <c r="F9" s="56"/>
      <c r="G9" s="1"/>
      <c r="H9" s="1"/>
      <c r="I9" s="1"/>
    </row>
    <row r="10" spans="2:9" ht="56.1" customHeight="1" x14ac:dyDescent="0.3">
      <c r="B10" s="5">
        <v>4</v>
      </c>
      <c r="C10" s="137"/>
      <c r="D10" s="177"/>
      <c r="E10" s="178"/>
      <c r="F10" s="56"/>
      <c r="G10" s="1"/>
      <c r="H10" s="1"/>
      <c r="I10" s="1"/>
    </row>
    <row r="11" spans="2:9" ht="56.1" customHeight="1" x14ac:dyDescent="0.3">
      <c r="B11" s="5">
        <v>5</v>
      </c>
      <c r="C11" s="137"/>
      <c r="D11" s="177"/>
      <c r="E11" s="178"/>
      <c r="F11" s="56"/>
      <c r="G11" s="1"/>
      <c r="H11" s="1"/>
      <c r="I11" s="1"/>
    </row>
    <row r="12" spans="2:9" ht="56.1" customHeight="1" x14ac:dyDescent="0.3">
      <c r="B12" s="5">
        <v>6</v>
      </c>
      <c r="C12" s="137"/>
      <c r="D12" s="177"/>
      <c r="E12" s="178"/>
      <c r="F12" s="56"/>
      <c r="G12" s="1"/>
      <c r="H12" s="1"/>
      <c r="I12" s="1"/>
    </row>
    <row r="13" spans="2:9" ht="56.1" customHeight="1" x14ac:dyDescent="0.3">
      <c r="B13" s="5">
        <v>7</v>
      </c>
      <c r="C13" s="137"/>
      <c r="D13" s="177"/>
      <c r="E13" s="178"/>
      <c r="F13" s="56"/>
      <c r="G13" s="1"/>
      <c r="H13" s="1"/>
      <c r="I13" s="1"/>
    </row>
    <row r="14" spans="2:9" ht="56.1" customHeight="1" x14ac:dyDescent="0.3">
      <c r="B14" s="5">
        <v>8</v>
      </c>
      <c r="C14" s="137"/>
      <c r="D14" s="177"/>
      <c r="E14" s="178"/>
      <c r="F14" s="56"/>
      <c r="G14" s="1"/>
      <c r="H14" s="1"/>
      <c r="I14" s="1"/>
    </row>
    <row r="15" spans="2:9" ht="56.1" customHeight="1" x14ac:dyDescent="0.3">
      <c r="B15" s="5">
        <v>9</v>
      </c>
      <c r="C15" s="137"/>
      <c r="D15" s="177"/>
      <c r="E15" s="178"/>
      <c r="F15" s="56"/>
      <c r="G15" s="1"/>
      <c r="H15" s="1"/>
      <c r="I15" s="1"/>
    </row>
    <row r="16" spans="2:9" ht="56.1" customHeight="1" x14ac:dyDescent="0.3">
      <c r="B16" s="5">
        <v>10</v>
      </c>
      <c r="C16" s="137"/>
      <c r="D16" s="177"/>
      <c r="E16" s="178"/>
      <c r="F16" s="56"/>
      <c r="G16" s="1"/>
      <c r="H16" s="1"/>
      <c r="I16" s="1"/>
    </row>
    <row r="17" spans="2:9" ht="15.6" x14ac:dyDescent="0.3">
      <c r="B17" s="172" t="s">
        <v>141</v>
      </c>
      <c r="C17" s="172"/>
      <c r="D17" s="172"/>
      <c r="E17" s="172"/>
      <c r="F17" s="3"/>
      <c r="G17" s="20"/>
      <c r="H17" s="20"/>
      <c r="I17" s="20"/>
    </row>
    <row r="19" spans="2:9" ht="28.2" customHeight="1" x14ac:dyDescent="0.3">
      <c r="B19" s="173" t="s">
        <v>61</v>
      </c>
      <c r="C19" s="174"/>
      <c r="D19" s="174"/>
      <c r="E19" s="174"/>
      <c r="F19" s="174"/>
      <c r="G19" s="174"/>
      <c r="H19" s="174"/>
      <c r="I19" s="174"/>
    </row>
    <row r="22" spans="2:9" x14ac:dyDescent="0.3">
      <c r="B22" s="165"/>
      <c r="C22" s="165"/>
      <c r="D22" s="165"/>
      <c r="E22" s="22"/>
      <c r="F22" s="23"/>
      <c r="G22" s="22"/>
      <c r="H22" s="22"/>
      <c r="I22" s="22"/>
    </row>
    <row r="23" spans="2:9" x14ac:dyDescent="0.3">
      <c r="B23" s="168" t="s">
        <v>15</v>
      </c>
      <c r="C23" s="168"/>
      <c r="E23" s="169" t="s">
        <v>16</v>
      </c>
      <c r="F23" s="169"/>
      <c r="G23" s="169"/>
      <c r="H23" s="143" t="s">
        <v>17</v>
      </c>
      <c r="I23" s="143"/>
    </row>
    <row r="46" spans="7:7" x14ac:dyDescent="0.3">
      <c r="G46" s="64"/>
    </row>
    <row r="47" spans="7:7" x14ac:dyDescent="0.3">
      <c r="G47" s="64"/>
    </row>
    <row r="48" spans="7:7" x14ac:dyDescent="0.3">
      <c r="G48" s="64"/>
    </row>
    <row r="49" spans="7:7" x14ac:dyDescent="0.3">
      <c r="G49" s="64"/>
    </row>
    <row r="50" spans="7:7" x14ac:dyDescent="0.3">
      <c r="G50" s="64"/>
    </row>
    <row r="51" spans="7:7" x14ac:dyDescent="0.3">
      <c r="G51" s="64"/>
    </row>
    <row r="52" spans="7:7" x14ac:dyDescent="0.3">
      <c r="G52" s="64"/>
    </row>
    <row r="53" spans="7:7" x14ac:dyDescent="0.3">
      <c r="G53" s="64"/>
    </row>
    <row r="54" spans="7:7" x14ac:dyDescent="0.3">
      <c r="G54" s="64"/>
    </row>
    <row r="74" spans="7:7" x14ac:dyDescent="0.3">
      <c r="G74" s="64"/>
    </row>
    <row r="75" spans="7:7" x14ac:dyDescent="0.3">
      <c r="G75" s="64"/>
    </row>
    <row r="76" spans="7:7" x14ac:dyDescent="0.3">
      <c r="G76" s="64"/>
    </row>
    <row r="77" spans="7:7" x14ac:dyDescent="0.3">
      <c r="G77" s="64"/>
    </row>
    <row r="78" spans="7:7" x14ac:dyDescent="0.3">
      <c r="G78" s="64"/>
    </row>
    <row r="79" spans="7:7" x14ac:dyDescent="0.3">
      <c r="G79" s="64"/>
    </row>
    <row r="80" spans="7:7" x14ac:dyDescent="0.3">
      <c r="G80" s="64"/>
    </row>
    <row r="81" spans="7:7" x14ac:dyDescent="0.3">
      <c r="G81" s="64"/>
    </row>
    <row r="82" spans="7:7" x14ac:dyDescent="0.3">
      <c r="G82" s="64"/>
    </row>
    <row r="83" spans="7:7" x14ac:dyDescent="0.3">
      <c r="G83" s="64"/>
    </row>
    <row r="84" spans="7:7" x14ac:dyDescent="0.3">
      <c r="G84" s="64"/>
    </row>
    <row r="85" spans="7:7" x14ac:dyDescent="0.3">
      <c r="G85" s="64"/>
    </row>
    <row r="86" spans="7:7" x14ac:dyDescent="0.3">
      <c r="G86" s="64"/>
    </row>
    <row r="87" spans="7:7" x14ac:dyDescent="0.3">
      <c r="G87" s="64"/>
    </row>
    <row r="88" spans="7:7" x14ac:dyDescent="0.3">
      <c r="G88" s="64"/>
    </row>
    <row r="89" spans="7:7" x14ac:dyDescent="0.3">
      <c r="G89" s="64"/>
    </row>
    <row r="90" spans="7:7" x14ac:dyDescent="0.3">
      <c r="G90" s="64"/>
    </row>
    <row r="91" spans="7:7" x14ac:dyDescent="0.3">
      <c r="G91" s="64"/>
    </row>
    <row r="130" spans="7:7" x14ac:dyDescent="0.3">
      <c r="G130" s="64"/>
    </row>
    <row r="131" spans="7:7" x14ac:dyDescent="0.3">
      <c r="G131" s="64"/>
    </row>
    <row r="132" spans="7:7" x14ac:dyDescent="0.3">
      <c r="G132" s="64"/>
    </row>
    <row r="133" spans="7:7" x14ac:dyDescent="0.3">
      <c r="G133" s="64"/>
    </row>
    <row r="134" spans="7:7" x14ac:dyDescent="0.3">
      <c r="G134" s="64"/>
    </row>
    <row r="135" spans="7:7" x14ac:dyDescent="0.3">
      <c r="G135" s="64"/>
    </row>
    <row r="136" spans="7:7" x14ac:dyDescent="0.3">
      <c r="G136" s="64"/>
    </row>
    <row r="137" spans="7:7" x14ac:dyDescent="0.3">
      <c r="G137" s="64"/>
    </row>
    <row r="138" spans="7:7" x14ac:dyDescent="0.3">
      <c r="G138" s="64"/>
    </row>
    <row r="139" spans="7:7" x14ac:dyDescent="0.3">
      <c r="G139" s="64"/>
    </row>
    <row r="140" spans="7:7" x14ac:dyDescent="0.3">
      <c r="G140" s="64"/>
    </row>
    <row r="141" spans="7:7" x14ac:dyDescent="0.3">
      <c r="G141" s="64"/>
    </row>
    <row r="142" spans="7:7" x14ac:dyDescent="0.3">
      <c r="G142" s="64"/>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64" priority="1" operator="containsText" text="sAbw">
      <formula>NOT(ISERROR(SEARCH("sAbw",F7)))</formula>
    </cfRule>
    <cfRule type="containsText" dxfId="363" priority="2" operator="containsText" text="lAbw">
      <formula>NOT(ISERROR(SEARCH("lAbw",F7)))</formula>
    </cfRule>
    <cfRule type="containsText" dxfId="36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92"/>
  <sheetViews>
    <sheetView tabSelected="1" zoomScale="80" zoomScaleNormal="80" workbookViewId="0">
      <pane ySplit="7" topLeftCell="A8" activePane="bottomLeft" state="frozen"/>
      <selection activeCell="F114" sqref="F114"/>
      <selection pane="bottomLeft" activeCell="N2" sqref="N2"/>
    </sheetView>
  </sheetViews>
  <sheetFormatPr baseColWidth="10" defaultColWidth="8.88671875" defaultRowHeight="13.2" x14ac:dyDescent="0.25"/>
  <cols>
    <col min="1" max="1" width="1.109375" style="39" customWidth="1"/>
    <col min="2" max="2" width="8.6640625" style="76" customWidth="1"/>
    <col min="3" max="4" width="18.33203125" style="77" hidden="1" customWidth="1"/>
    <col min="5" max="5" width="12.6640625" style="78" customWidth="1"/>
    <col min="6" max="7" width="40.6640625" style="39" customWidth="1"/>
    <col min="8" max="10" width="9.6640625" style="39" customWidth="1"/>
    <col min="11" max="11" width="10.33203125" style="39" customWidth="1"/>
    <col min="12" max="12" width="10.6640625" style="39" customWidth="1"/>
    <col min="13" max="13" width="52.6640625" style="39" customWidth="1"/>
    <col min="14" max="14" width="1.109375" style="39" customWidth="1"/>
    <col min="15" max="16384" width="8.88671875" style="39"/>
  </cols>
  <sheetData>
    <row r="1" spans="2:13" s="69" customFormat="1" ht="6" customHeight="1" x14ac:dyDescent="0.3">
      <c r="B1" s="67"/>
      <c r="C1" s="68"/>
      <c r="D1" s="68"/>
      <c r="G1" s="68"/>
    </row>
    <row r="2" spans="2:13" s="70" customFormat="1" ht="18" customHeight="1" x14ac:dyDescent="0.3">
      <c r="B2" s="166" t="str">
        <f>"Checkliste "&amp;_RLV&amp;" Premiumstufe"</f>
        <v>Checkliste Masthuhn Premiumstufe</v>
      </c>
      <c r="C2" s="166"/>
      <c r="D2" s="166"/>
      <c r="E2" s="166"/>
      <c r="F2" s="166"/>
      <c r="G2" s="166"/>
      <c r="H2" s="166"/>
      <c r="I2" s="166"/>
      <c r="J2" s="166"/>
      <c r="K2" s="166"/>
      <c r="L2" s="166"/>
      <c r="M2" s="166"/>
    </row>
    <row r="3" spans="2:13" s="71" customFormat="1" ht="26.1" customHeight="1" x14ac:dyDescent="0.3">
      <c r="B3" s="205" t="s">
        <v>183</v>
      </c>
      <c r="C3" s="206"/>
      <c r="D3" s="206"/>
      <c r="E3" s="206"/>
      <c r="F3" s="206"/>
      <c r="G3" s="206"/>
      <c r="H3" s="206"/>
      <c r="I3" s="206"/>
      <c r="J3" s="206"/>
      <c r="K3" s="206"/>
      <c r="L3" s="206"/>
      <c r="M3" s="206"/>
    </row>
    <row r="4" spans="2:13" s="69" customFormat="1" ht="27" customHeight="1" x14ac:dyDescent="0.3">
      <c r="B4" s="58" t="s">
        <v>19</v>
      </c>
      <c r="C4" s="207"/>
      <c r="D4" s="207"/>
      <c r="E4" s="207"/>
      <c r="F4" s="207"/>
      <c r="G4" s="207"/>
      <c r="H4" s="207"/>
      <c r="I4" s="207"/>
      <c r="J4" s="207"/>
      <c r="K4" s="207"/>
      <c r="L4" s="10"/>
      <c r="M4" s="208"/>
    </row>
    <row r="5" spans="2:13" ht="27" customHeight="1" x14ac:dyDescent="0.25">
      <c r="B5" s="170" t="s">
        <v>30</v>
      </c>
      <c r="C5" s="170"/>
      <c r="D5" s="170"/>
      <c r="E5" s="170"/>
      <c r="F5" s="170"/>
      <c r="G5" s="170"/>
      <c r="H5" s="170"/>
      <c r="I5" s="170"/>
      <c r="J5" s="170"/>
      <c r="K5" s="170"/>
      <c r="L5" s="170"/>
      <c r="M5" s="170"/>
    </row>
    <row r="6" spans="2:13" s="72" customFormat="1" ht="26.4" customHeight="1" x14ac:dyDescent="0.3">
      <c r="B6" s="184" t="s">
        <v>31</v>
      </c>
      <c r="C6" s="186" t="s">
        <v>44</v>
      </c>
      <c r="D6" s="186" t="s">
        <v>45</v>
      </c>
      <c r="E6" s="188" t="s">
        <v>32</v>
      </c>
      <c r="F6" s="186" t="s">
        <v>33</v>
      </c>
      <c r="G6" s="190" t="s">
        <v>34</v>
      </c>
      <c r="H6" s="192" t="s">
        <v>23</v>
      </c>
      <c r="I6" s="193"/>
      <c r="J6" s="193"/>
      <c r="K6" s="193"/>
      <c r="L6" s="194"/>
      <c r="M6" s="186" t="s">
        <v>74</v>
      </c>
    </row>
    <row r="7" spans="2:13" x14ac:dyDescent="0.25">
      <c r="B7" s="185"/>
      <c r="C7" s="187"/>
      <c r="D7" s="187"/>
      <c r="E7" s="189"/>
      <c r="F7" s="187"/>
      <c r="G7" s="191"/>
      <c r="H7" s="133" t="s">
        <v>37</v>
      </c>
      <c r="I7" s="133" t="s">
        <v>26</v>
      </c>
      <c r="J7" s="133" t="s">
        <v>27</v>
      </c>
      <c r="K7" s="133" t="s">
        <v>28</v>
      </c>
      <c r="L7" s="133" t="s">
        <v>330</v>
      </c>
      <c r="M7" s="187"/>
    </row>
    <row r="8" spans="2:13" s="73" customFormat="1" x14ac:dyDescent="0.25">
      <c r="B8" s="209" t="s">
        <v>63</v>
      </c>
      <c r="C8" s="210"/>
      <c r="D8" s="210"/>
      <c r="E8" s="210"/>
      <c r="F8" s="210"/>
      <c r="G8" s="210"/>
      <c r="H8" s="210"/>
      <c r="I8" s="210"/>
      <c r="J8" s="210"/>
      <c r="K8" s="210"/>
      <c r="L8" s="210"/>
      <c r="M8" s="211"/>
    </row>
    <row r="9" spans="2:13" ht="26.4" hidden="1" x14ac:dyDescent="0.25">
      <c r="B9" s="37" t="s">
        <v>31</v>
      </c>
      <c r="C9" s="38" t="s">
        <v>44</v>
      </c>
      <c r="D9" s="38" t="s">
        <v>45</v>
      </c>
      <c r="E9" s="74" t="s">
        <v>32</v>
      </c>
      <c r="F9" s="75" t="s">
        <v>33</v>
      </c>
      <c r="G9" s="27" t="s">
        <v>34</v>
      </c>
      <c r="H9" s="28" t="s">
        <v>23</v>
      </c>
      <c r="I9" s="28" t="s">
        <v>39</v>
      </c>
      <c r="J9" s="28" t="s">
        <v>40</v>
      </c>
      <c r="K9" s="28" t="s">
        <v>41</v>
      </c>
      <c r="L9" s="28" t="s">
        <v>42</v>
      </c>
      <c r="M9" s="29" t="s">
        <v>35</v>
      </c>
    </row>
    <row r="10" spans="2:13" s="50" customFormat="1" ht="50.4" customHeight="1" x14ac:dyDescent="0.25">
      <c r="B10" s="79" t="str">
        <f>CONCATENATE("1.",Prüfkriterien_1[[#This Row],[Hilfsspalte_Num]])</f>
        <v>1.1</v>
      </c>
      <c r="C10" s="80">
        <f>ROW()-ROW(Prüfkriterien_1[[#Headers],[Hilfsspalte_Kom]])</f>
        <v>1</v>
      </c>
      <c r="D10" s="81">
        <f>(Prüfkriterien_1[Hilfsspalte_Num]+10)/10</f>
        <v>1.1000000000000001</v>
      </c>
      <c r="E10" s="212" t="s">
        <v>172</v>
      </c>
      <c r="F10" s="105" t="s">
        <v>173</v>
      </c>
      <c r="G10" s="36" t="s">
        <v>328</v>
      </c>
      <c r="H10" s="28"/>
      <c r="I10" s="33" t="s">
        <v>36</v>
      </c>
      <c r="J10" s="33" t="s">
        <v>36</v>
      </c>
      <c r="K10" s="28"/>
      <c r="L10" s="33" t="s">
        <v>36</v>
      </c>
      <c r="M10" s="27"/>
    </row>
    <row r="11" spans="2:13" s="50" customFormat="1" ht="71.400000000000006" customHeight="1" x14ac:dyDescent="0.25">
      <c r="B11" s="79" t="str">
        <f>CONCATENATE("1.",Prüfkriterien_1[[#This Row],[Hilfsspalte_Num]])</f>
        <v>1.2</v>
      </c>
      <c r="C11" s="80">
        <f>ROW()-ROW(Prüfkriterien_1[[#Headers],[Hilfsspalte_Kom]])</f>
        <v>2</v>
      </c>
      <c r="D11" s="81">
        <f>(Prüfkriterien_1[Hilfsspalte_Num]+10)/10</f>
        <v>1.2</v>
      </c>
      <c r="E11" s="212" t="s">
        <v>174</v>
      </c>
      <c r="F11" s="105" t="s">
        <v>327</v>
      </c>
      <c r="G11" s="36" t="s">
        <v>175</v>
      </c>
      <c r="H11" s="28"/>
      <c r="I11" s="33" t="s">
        <v>36</v>
      </c>
      <c r="J11" s="33" t="s">
        <v>36</v>
      </c>
      <c r="K11" s="28"/>
      <c r="L11" s="33" t="s">
        <v>36</v>
      </c>
      <c r="M11" s="27"/>
    </row>
    <row r="12" spans="2:13" s="50" customFormat="1" ht="61.2" customHeight="1" x14ac:dyDescent="0.25">
      <c r="B12" s="84" t="str">
        <f>CONCATENATE("1.",Prüfkriterien_1[[#This Row],[Hilfsspalte_Num]])</f>
        <v>1.3</v>
      </c>
      <c r="C12" s="30">
        <f>ROW()-ROW(Prüfkriterien_1[[#Headers],[Hilfsspalte_Kom]])</f>
        <v>3</v>
      </c>
      <c r="D12" s="85">
        <f>(Prüfkriterien_1[Hilfsspalte_Num]+10)/10</f>
        <v>1.3</v>
      </c>
      <c r="E12" s="212"/>
      <c r="F12" s="105" t="s">
        <v>176</v>
      </c>
      <c r="G12" s="36" t="s">
        <v>329</v>
      </c>
      <c r="H12" s="28"/>
      <c r="I12" s="28"/>
      <c r="J12" s="28"/>
      <c r="K12" s="28"/>
      <c r="L12" s="28"/>
      <c r="M12" s="114"/>
    </row>
    <row r="13" spans="2:13" s="50" customFormat="1" ht="66" x14ac:dyDescent="0.25">
      <c r="B13" s="86" t="str">
        <f>CONCATENATE("1.",Prüfkriterien_1[[#This Row],[Hilfsspalte_Num]])</f>
        <v>1.4</v>
      </c>
      <c r="C13" s="87">
        <f>ROW()-ROW(Prüfkriterien_1[[#Headers],[Hilfsspalte_Kom]])</f>
        <v>4</v>
      </c>
      <c r="D13" s="88">
        <f>(Prüfkriterien_1[Hilfsspalte_Num]+10)/10</f>
        <v>1.4</v>
      </c>
      <c r="E13" s="212" t="s">
        <v>177</v>
      </c>
      <c r="F13" s="213" t="s">
        <v>178</v>
      </c>
      <c r="G13" s="36" t="s">
        <v>376</v>
      </c>
      <c r="H13" s="28"/>
      <c r="I13" s="28"/>
      <c r="J13" s="28"/>
      <c r="K13" s="28"/>
      <c r="L13" s="28"/>
      <c r="M13" s="29"/>
    </row>
    <row r="14" spans="2:13" s="50" customFormat="1" ht="26.4" x14ac:dyDescent="0.25">
      <c r="B14" s="86" t="str">
        <f>CONCATENATE("1.",Prüfkriterien_1[[#This Row],[Hilfsspalte_Num]])</f>
        <v>1.5</v>
      </c>
      <c r="C14" s="87">
        <f>ROW()-ROW(Prüfkriterien_1[[#Headers],[Hilfsspalte_Kom]])</f>
        <v>5</v>
      </c>
      <c r="D14" s="88">
        <f>(Prüfkriterien_1[Hilfsspalte_Num]+10)/10</f>
        <v>1.5</v>
      </c>
      <c r="E14" s="212" t="s">
        <v>179</v>
      </c>
      <c r="F14" s="105" t="s">
        <v>180</v>
      </c>
      <c r="G14" s="36" t="s">
        <v>406</v>
      </c>
      <c r="H14" s="28"/>
      <c r="I14" s="28"/>
      <c r="J14" s="28"/>
      <c r="K14" s="28"/>
      <c r="L14" s="28"/>
      <c r="M14" s="115"/>
    </row>
    <row r="15" spans="2:13" s="50" customFormat="1" ht="117" customHeight="1" x14ac:dyDescent="0.25">
      <c r="B15" s="86" t="str">
        <f>CONCATENATE("1.",Prüfkriterien_1[[#This Row],[Hilfsspalte_Num]])</f>
        <v>1.6</v>
      </c>
      <c r="C15" s="87">
        <f>ROW()-ROW(Prüfkriterien_1[[#Headers],[Hilfsspalte_Kom]])</f>
        <v>6</v>
      </c>
      <c r="D15" s="88">
        <f>(Prüfkriterien_1[Hilfsspalte_Num]+10)/10</f>
        <v>1.6</v>
      </c>
      <c r="E15" s="82" t="s">
        <v>84</v>
      </c>
      <c r="F15" s="214" t="s">
        <v>367</v>
      </c>
      <c r="G15" s="214" t="s">
        <v>420</v>
      </c>
      <c r="H15" s="28"/>
      <c r="I15" s="28"/>
      <c r="J15" s="28"/>
      <c r="K15" s="28"/>
      <c r="L15" s="28"/>
      <c r="M15" s="116"/>
    </row>
    <row r="16" spans="2:13" s="50" customFormat="1" ht="44.4" customHeight="1" x14ac:dyDescent="0.25">
      <c r="B16" s="84" t="str">
        <f>CONCATENATE("1.",Prüfkriterien_1[[#This Row],[Hilfsspalte_Num]])</f>
        <v>1.7</v>
      </c>
      <c r="C16" s="30">
        <f>ROW()-ROW(Prüfkriterien_1[[#Headers],[Hilfsspalte_Kom]])</f>
        <v>7</v>
      </c>
      <c r="D16" s="85">
        <f>(Prüfkriterien_1[Hilfsspalte_Num]+10)/10</f>
        <v>1.7</v>
      </c>
      <c r="E16" s="82" t="s">
        <v>84</v>
      </c>
      <c r="F16" s="214" t="s">
        <v>368</v>
      </c>
      <c r="G16" s="214" t="s">
        <v>421</v>
      </c>
      <c r="H16" s="28"/>
      <c r="I16" s="28"/>
      <c r="J16" s="28"/>
      <c r="K16" s="28"/>
      <c r="L16" s="28"/>
      <c r="M16" s="27"/>
    </row>
    <row r="17" spans="2:13" s="50" customFormat="1" ht="45" customHeight="1" x14ac:dyDescent="0.25">
      <c r="B17" s="84" t="str">
        <f>CONCATENATE("1.",Prüfkriterien_1[[#This Row],[Hilfsspalte_Num]])</f>
        <v>1.8</v>
      </c>
      <c r="C17" s="30">
        <f>ROW()-ROW(Prüfkriterien_1[[#Headers],[Hilfsspalte_Kom]])</f>
        <v>8</v>
      </c>
      <c r="D17" s="85">
        <f>(Prüfkriterien_1[Hilfsspalte_Num]+10)/10</f>
        <v>1.8</v>
      </c>
      <c r="E17" s="82" t="s">
        <v>84</v>
      </c>
      <c r="F17" s="36" t="s">
        <v>369</v>
      </c>
      <c r="G17" s="214" t="s">
        <v>421</v>
      </c>
      <c r="H17" s="28"/>
      <c r="I17" s="28"/>
      <c r="J17" s="28"/>
      <c r="K17" s="28"/>
      <c r="L17" s="28"/>
      <c r="M17" s="27"/>
    </row>
    <row r="18" spans="2:13" s="50" customFormat="1" ht="42" customHeight="1" x14ac:dyDescent="0.25">
      <c r="B18" s="84" t="str">
        <f>CONCATENATE("1.",Prüfkriterien_1[[#This Row],[Hilfsspalte_Num]])</f>
        <v>1.9</v>
      </c>
      <c r="C18" s="30">
        <f>ROW()-ROW(Prüfkriterien_1[[#Headers],[Hilfsspalte_Kom]])</f>
        <v>9</v>
      </c>
      <c r="D18" s="85">
        <f>(Prüfkriterien_1[Hilfsspalte_Num]+10)/10</f>
        <v>1.9</v>
      </c>
      <c r="E18" s="82" t="s">
        <v>82</v>
      </c>
      <c r="F18" s="36" t="s">
        <v>181</v>
      </c>
      <c r="G18" s="36" t="s">
        <v>347</v>
      </c>
      <c r="H18" s="28"/>
      <c r="I18" s="28"/>
      <c r="J18" s="28"/>
      <c r="K18" s="28"/>
      <c r="L18" s="28"/>
      <c r="M18" s="115"/>
    </row>
    <row r="19" spans="2:13" s="50" customFormat="1" ht="90.6" customHeight="1" x14ac:dyDescent="0.25">
      <c r="B19" s="84" t="str">
        <f>CONCATENATE("1.",Prüfkriterien_1[[#This Row],[Hilfsspalte_Num]])</f>
        <v>1.10</v>
      </c>
      <c r="C19" s="30">
        <f>ROW()-ROW(Prüfkriterien_1[[#Headers],[Hilfsspalte_Kom]])</f>
        <v>10</v>
      </c>
      <c r="D19" s="85">
        <f>(Prüfkriterien_1[Hilfsspalte_Num]+10)/10</f>
        <v>2</v>
      </c>
      <c r="E19" s="82" t="s">
        <v>80</v>
      </c>
      <c r="F19" s="36" t="s">
        <v>182</v>
      </c>
      <c r="G19" s="106" t="s">
        <v>370</v>
      </c>
      <c r="H19" s="28"/>
      <c r="I19" s="28"/>
      <c r="J19" s="28"/>
      <c r="K19" s="28"/>
      <c r="L19" s="28"/>
      <c r="M19" s="115"/>
    </row>
    <row r="20" spans="2:13" s="50" customFormat="1" ht="87.6" customHeight="1" x14ac:dyDescent="0.25">
      <c r="B20" s="121" t="str">
        <f>CONCATENATE("1.",Prüfkriterien_1[[#This Row],[Hilfsspalte_Num]])</f>
        <v>1.11</v>
      </c>
      <c r="C20" s="122">
        <f>ROW()-ROW(Prüfkriterien_1[[#Headers],[Hilfsspalte_Kom]])</f>
        <v>11</v>
      </c>
      <c r="D20" s="123">
        <f>(Prüfkriterien_1[Hilfsspalte_Num]+10)/10</f>
        <v>2.1</v>
      </c>
      <c r="E20" s="82" t="s">
        <v>80</v>
      </c>
      <c r="F20" s="110" t="s">
        <v>372</v>
      </c>
      <c r="G20" s="112" t="s">
        <v>371</v>
      </c>
      <c r="H20" s="28"/>
      <c r="I20" s="28"/>
      <c r="J20" s="28"/>
      <c r="K20" s="28"/>
      <c r="L20" s="28"/>
      <c r="M20" s="117"/>
    </row>
    <row r="21" spans="2:13" x14ac:dyDescent="0.25">
      <c r="B21" s="183" t="s">
        <v>83</v>
      </c>
      <c r="C21" s="183"/>
      <c r="D21" s="183"/>
      <c r="E21" s="183"/>
      <c r="F21" s="183"/>
      <c r="G21" s="183"/>
      <c r="H21" s="183"/>
      <c r="I21" s="183"/>
      <c r="J21" s="183"/>
      <c r="K21" s="183"/>
      <c r="L21" s="183"/>
      <c r="M21" s="183"/>
    </row>
    <row r="22" spans="2:13" s="40" customFormat="1" hidden="1" x14ac:dyDescent="0.25">
      <c r="B22" s="37" t="s">
        <v>39</v>
      </c>
      <c r="C22" s="38" t="s">
        <v>40</v>
      </c>
      <c r="D22" s="38" t="s">
        <v>41</v>
      </c>
      <c r="E22" s="26" t="s">
        <v>42</v>
      </c>
      <c r="F22" s="27" t="s">
        <v>43</v>
      </c>
      <c r="G22" s="27" t="s">
        <v>46</v>
      </c>
      <c r="H22" s="28" t="s">
        <v>47</v>
      </c>
      <c r="I22" s="28" t="s">
        <v>48</v>
      </c>
      <c r="J22" s="28" t="s">
        <v>49</v>
      </c>
      <c r="K22" s="28" t="s">
        <v>50</v>
      </c>
      <c r="L22" s="28" t="s">
        <v>51</v>
      </c>
      <c r="M22" s="29" t="s">
        <v>52</v>
      </c>
    </row>
    <row r="23" spans="2:13" s="40" customFormat="1" ht="32.25" customHeight="1" x14ac:dyDescent="0.25">
      <c r="B23" s="25" t="str">
        <f>CONCATENATE("2.",Prüfkriterien_2[[#This Row],[Spalte2]])</f>
        <v>2.1</v>
      </c>
      <c r="C23" s="30">
        <f>ROW()-ROW(Prüfkriterien_2[[#Headers],[Spalte3]])</f>
        <v>1</v>
      </c>
      <c r="D23" s="85">
        <f>(Prüfkriterien_2[[#This Row],[Spalte2]]+20)/10</f>
        <v>2.1</v>
      </c>
      <c r="E23" s="90" t="s">
        <v>81</v>
      </c>
      <c r="F23" s="36" t="s">
        <v>184</v>
      </c>
      <c r="G23" s="83" t="s">
        <v>377</v>
      </c>
      <c r="H23" s="28"/>
      <c r="I23" s="28"/>
      <c r="J23" s="28"/>
      <c r="K23" s="28"/>
      <c r="L23" s="28"/>
      <c r="M23" s="27"/>
    </row>
    <row r="24" spans="2:13" s="40" customFormat="1" ht="44.25" customHeight="1" x14ac:dyDescent="0.25">
      <c r="B24" s="91" t="str">
        <f>CONCATENATE("2.",Prüfkriterien_2[[#This Row],[Spalte2]])</f>
        <v>2.2</v>
      </c>
      <c r="C24" s="30">
        <f>ROW()-ROW(Prüfkriterien_2[[#Headers],[Spalte3]])</f>
        <v>2</v>
      </c>
      <c r="D24" s="85">
        <f>(Prüfkriterien_2[[#This Row],[Spalte2]]+20)/10</f>
        <v>2.2000000000000002</v>
      </c>
      <c r="E24" s="90" t="s">
        <v>85</v>
      </c>
      <c r="F24" s="83" t="s">
        <v>185</v>
      </c>
      <c r="G24" s="93" t="s">
        <v>313</v>
      </c>
      <c r="H24" s="28"/>
      <c r="I24" s="28"/>
      <c r="J24" s="28"/>
      <c r="K24" s="28"/>
      <c r="L24" s="28"/>
      <c r="M24" s="118"/>
    </row>
    <row r="25" spans="2:13" s="40" customFormat="1" ht="83.4" customHeight="1" x14ac:dyDescent="0.25">
      <c r="B25" s="91" t="str">
        <f>CONCATENATE("2.",Prüfkriterien_2[[#This Row],[Spalte2]])</f>
        <v>2.3</v>
      </c>
      <c r="C25" s="30">
        <f>ROW()-ROW(Prüfkriterien_2[[#Headers],[Spalte3]])</f>
        <v>3</v>
      </c>
      <c r="D25" s="85">
        <f>(Prüfkriterien_2[[#This Row],[Spalte2]]+20)/10</f>
        <v>2.2999999999999998</v>
      </c>
      <c r="E25" s="90" t="s">
        <v>85</v>
      </c>
      <c r="F25" s="99" t="s">
        <v>314</v>
      </c>
      <c r="G25" s="99" t="s">
        <v>315</v>
      </c>
      <c r="H25" s="28"/>
      <c r="I25" s="28"/>
      <c r="J25" s="28"/>
      <c r="K25" s="28"/>
      <c r="L25" s="28"/>
      <c r="M25" s="115"/>
    </row>
    <row r="26" spans="2:13" s="40" customFormat="1" ht="113.4" customHeight="1" x14ac:dyDescent="0.25">
      <c r="B26" s="91" t="str">
        <f>CONCATENATE("2.",Prüfkriterien_2[[#This Row],[Spalte2]])</f>
        <v>2.4</v>
      </c>
      <c r="C26" s="30">
        <f>ROW()-ROW(Prüfkriterien_2[[#Headers],[Spalte3]])</f>
        <v>4</v>
      </c>
      <c r="D26" s="85">
        <f>(Prüfkriterien_2[[#This Row],[Spalte2]]+20)/10</f>
        <v>2.4</v>
      </c>
      <c r="E26" s="90" t="s">
        <v>186</v>
      </c>
      <c r="F26" s="83" t="s">
        <v>310</v>
      </c>
      <c r="G26" s="107" t="s">
        <v>333</v>
      </c>
      <c r="H26" s="28"/>
      <c r="I26" s="28"/>
      <c r="J26" s="28"/>
      <c r="K26" s="28"/>
      <c r="L26" s="28"/>
      <c r="M26" s="118"/>
    </row>
    <row r="27" spans="2:13" s="40" customFormat="1" ht="84.6" customHeight="1" x14ac:dyDescent="0.25">
      <c r="B27" s="25" t="str">
        <f>CONCATENATE("2.",Prüfkriterien_2[[#This Row],[Spalte2]])</f>
        <v>2.5</v>
      </c>
      <c r="C27" s="30">
        <f>ROW()-ROW(Prüfkriterien_2[[#Headers],[Spalte3]])</f>
        <v>5</v>
      </c>
      <c r="D27" s="85">
        <f>(Prüfkriterien_2[[#This Row],[Spalte2]]+20)/10</f>
        <v>2.5</v>
      </c>
      <c r="E27" s="94" t="s">
        <v>86</v>
      </c>
      <c r="F27" s="83" t="s">
        <v>378</v>
      </c>
      <c r="G27" s="93" t="s">
        <v>373</v>
      </c>
      <c r="H27" s="28"/>
      <c r="I27" s="113"/>
      <c r="J27" s="113"/>
      <c r="K27" s="28"/>
      <c r="L27" s="113"/>
      <c r="M27" s="117"/>
    </row>
    <row r="28" spans="2:13" s="40" customFormat="1" ht="83.4" customHeight="1" x14ac:dyDescent="0.25">
      <c r="B28" s="25" t="str">
        <f>CONCATENATE("2.",Prüfkriterien_2[[#This Row],[Spalte2]])</f>
        <v>2.6</v>
      </c>
      <c r="C28" s="30">
        <f>ROW()-ROW(Prüfkriterien_2[[#Headers],[Spalte3]])</f>
        <v>6</v>
      </c>
      <c r="D28" s="85">
        <f>(Prüfkriterien_2[[#This Row],[Spalte2]]+20)/10</f>
        <v>2.6</v>
      </c>
      <c r="E28" s="94" t="s">
        <v>86</v>
      </c>
      <c r="F28" s="36" t="s">
        <v>187</v>
      </c>
      <c r="G28" s="36" t="s">
        <v>366</v>
      </c>
      <c r="H28" s="28"/>
      <c r="I28" s="113"/>
      <c r="J28" s="113"/>
      <c r="K28" s="28"/>
      <c r="L28" s="113"/>
      <c r="M28" s="61"/>
    </row>
    <row r="29" spans="2:13" s="40" customFormat="1" ht="85.95" customHeight="1" x14ac:dyDescent="0.25">
      <c r="B29" s="25" t="str">
        <f>CONCATENATE("2.",Prüfkriterien_2[[#This Row],[Spalte2]])</f>
        <v>2.7</v>
      </c>
      <c r="C29" s="30">
        <f>ROW()-ROW(Prüfkriterien_2[[#Headers],[Spalte3]])</f>
        <v>7</v>
      </c>
      <c r="D29" s="85">
        <f>(Prüfkriterien_2[[#This Row],[Spalte2]]+20)/10</f>
        <v>2.7</v>
      </c>
      <c r="E29" s="94" t="s">
        <v>86</v>
      </c>
      <c r="F29" s="36" t="s">
        <v>379</v>
      </c>
      <c r="G29" s="36" t="s">
        <v>374</v>
      </c>
      <c r="H29" s="28"/>
      <c r="I29" s="28" t="s">
        <v>36</v>
      </c>
      <c r="J29" s="28" t="s">
        <v>36</v>
      </c>
      <c r="K29" s="28"/>
      <c r="L29" s="28"/>
      <c r="M29" s="27"/>
    </row>
    <row r="30" spans="2:13" s="40" customFormat="1" ht="97.5" customHeight="1" x14ac:dyDescent="0.25">
      <c r="B30" s="25" t="str">
        <f>CONCATENATE("2.",Prüfkriterien_2[[#This Row],[Spalte2]])</f>
        <v>2.8</v>
      </c>
      <c r="C30" s="30">
        <f>ROW()-ROW(Prüfkriterien_2[[#Headers],[Spalte3]])</f>
        <v>8</v>
      </c>
      <c r="D30" s="85">
        <f>(Prüfkriterien_2[[#This Row],[Spalte2]]+20)/10</f>
        <v>2.8</v>
      </c>
      <c r="E30" s="94" t="s">
        <v>87</v>
      </c>
      <c r="F30" s="36" t="s">
        <v>188</v>
      </c>
      <c r="G30" s="36" t="s">
        <v>380</v>
      </c>
      <c r="H30" s="28"/>
      <c r="I30" s="28"/>
      <c r="J30" s="28"/>
      <c r="K30" s="28"/>
      <c r="L30" s="28"/>
      <c r="M30" s="27"/>
    </row>
    <row r="31" spans="2:13" s="40" customFormat="1" ht="58.95" customHeight="1" x14ac:dyDescent="0.25">
      <c r="B31" s="25" t="str">
        <f>CONCATENATE("2.",Prüfkriterien_2[[#This Row],[Spalte2]])</f>
        <v>2.9</v>
      </c>
      <c r="C31" s="30">
        <f>ROW()-ROW(Prüfkriterien_2[[#Headers],[Spalte3]])</f>
        <v>9</v>
      </c>
      <c r="D31" s="85">
        <f>(Prüfkriterien_2[[#This Row],[Spalte2]]+20)/10</f>
        <v>2.9</v>
      </c>
      <c r="E31" s="94" t="s">
        <v>87</v>
      </c>
      <c r="F31" s="36" t="s">
        <v>189</v>
      </c>
      <c r="G31" s="36"/>
      <c r="H31" s="28"/>
      <c r="I31" s="28"/>
      <c r="J31" s="28"/>
      <c r="K31" s="28"/>
      <c r="L31" s="28"/>
      <c r="M31" s="27"/>
    </row>
    <row r="32" spans="2:13" s="40" customFormat="1" ht="57" customHeight="1" x14ac:dyDescent="0.25">
      <c r="B32" s="25" t="str">
        <f>CONCATENATE("2.",Prüfkriterien_2[[#This Row],[Spalte2]])</f>
        <v>2.10</v>
      </c>
      <c r="C32" s="30">
        <f>ROW()-ROW(Prüfkriterien_2[[#Headers],[Spalte3]])</f>
        <v>10</v>
      </c>
      <c r="D32" s="85">
        <f>(Prüfkriterien_2[[#This Row],[Spalte2]]+20)/10</f>
        <v>3</v>
      </c>
      <c r="E32" s="90" t="s">
        <v>87</v>
      </c>
      <c r="F32" s="83" t="s">
        <v>190</v>
      </c>
      <c r="G32" s="83" t="s">
        <v>381</v>
      </c>
      <c r="H32" s="28"/>
      <c r="I32" s="28"/>
      <c r="J32" s="28"/>
      <c r="K32" s="28"/>
      <c r="L32" s="28"/>
      <c r="M32" s="27"/>
    </row>
    <row r="33" spans="2:13" s="40" customFormat="1" ht="40.950000000000003" customHeight="1" x14ac:dyDescent="0.25">
      <c r="B33" s="25" t="str">
        <f>CONCATENATE("2.",Prüfkriterien_2[[#This Row],[Spalte2]])</f>
        <v>2.11</v>
      </c>
      <c r="C33" s="30">
        <f>ROW()-ROW(Prüfkriterien_2[[#Headers],[Spalte3]])</f>
        <v>11</v>
      </c>
      <c r="D33" s="85">
        <f>(Prüfkriterien_2[[#This Row],[Spalte2]]+20)/10</f>
        <v>3.1</v>
      </c>
      <c r="E33" s="94" t="s">
        <v>87</v>
      </c>
      <c r="F33" s="83" t="s">
        <v>191</v>
      </c>
      <c r="G33" s="83" t="s">
        <v>334</v>
      </c>
      <c r="H33" s="28"/>
      <c r="I33" s="28"/>
      <c r="J33" s="28"/>
      <c r="K33" s="28"/>
      <c r="L33" s="28"/>
      <c r="M33" s="27"/>
    </row>
    <row r="34" spans="2:13" s="40" customFormat="1" ht="87.6" customHeight="1" x14ac:dyDescent="0.25">
      <c r="B34" s="25" t="str">
        <f>CONCATENATE("2.",Prüfkriterien_2[[#This Row],[Spalte2]])</f>
        <v>2.12</v>
      </c>
      <c r="C34" s="30">
        <f>ROW()-ROW(Prüfkriterien_2[[#Headers],[Spalte3]])</f>
        <v>12</v>
      </c>
      <c r="D34" s="85">
        <f>(Prüfkriterien_2[[#This Row],[Spalte2]]+20)/10</f>
        <v>3.2</v>
      </c>
      <c r="E34" s="94" t="s">
        <v>87</v>
      </c>
      <c r="F34" s="36" t="s">
        <v>192</v>
      </c>
      <c r="G34" s="36" t="s">
        <v>335</v>
      </c>
      <c r="H34" s="28"/>
      <c r="I34" s="28"/>
      <c r="J34" s="28"/>
      <c r="K34" s="28"/>
      <c r="L34" s="28"/>
      <c r="M34" s="27"/>
    </row>
    <row r="35" spans="2:13" s="40" customFormat="1" ht="58.95" customHeight="1" x14ac:dyDescent="0.25">
      <c r="B35" s="25" t="str">
        <f>CONCATENATE("2.",Prüfkriterien_2[[#This Row],[Spalte2]])</f>
        <v>2.13</v>
      </c>
      <c r="C35" s="30">
        <f>ROW()-ROW(Prüfkriterien_2[[#Headers],[Spalte3]])</f>
        <v>13</v>
      </c>
      <c r="D35" s="85">
        <f>(Prüfkriterien_2[[#This Row],[Spalte2]]+20)/10</f>
        <v>3.3</v>
      </c>
      <c r="E35" s="94" t="s">
        <v>87</v>
      </c>
      <c r="F35" s="36" t="s">
        <v>193</v>
      </c>
      <c r="G35" s="36"/>
      <c r="H35" s="28"/>
      <c r="I35" s="28"/>
      <c r="J35" s="28"/>
      <c r="K35" s="28"/>
      <c r="L35" s="28"/>
      <c r="M35" s="27"/>
    </row>
    <row r="36" spans="2:13" x14ac:dyDescent="0.25">
      <c r="B36" s="180" t="s">
        <v>88</v>
      </c>
      <c r="C36" s="181"/>
      <c r="D36" s="181"/>
      <c r="E36" s="181"/>
      <c r="F36" s="181"/>
      <c r="G36" s="181"/>
      <c r="H36" s="181"/>
      <c r="I36" s="181"/>
      <c r="J36" s="181"/>
      <c r="K36" s="181"/>
      <c r="L36" s="181"/>
      <c r="M36" s="182"/>
    </row>
    <row r="37" spans="2:13" s="40" customFormat="1" hidden="1" x14ac:dyDescent="0.25">
      <c r="B37" s="37" t="s">
        <v>39</v>
      </c>
      <c r="C37" s="38" t="s">
        <v>40</v>
      </c>
      <c r="D37" s="38" t="s">
        <v>41</v>
      </c>
      <c r="E37" s="26" t="s">
        <v>42</v>
      </c>
      <c r="F37" s="27" t="s">
        <v>43</v>
      </c>
      <c r="G37" s="27" t="s">
        <v>46</v>
      </c>
      <c r="H37" s="28" t="s">
        <v>47</v>
      </c>
      <c r="I37" s="28" t="s">
        <v>48</v>
      </c>
      <c r="J37" s="28" t="s">
        <v>49</v>
      </c>
      <c r="K37" s="28" t="s">
        <v>50</v>
      </c>
      <c r="L37" s="28" t="s">
        <v>51</v>
      </c>
      <c r="M37" s="29" t="s">
        <v>52</v>
      </c>
    </row>
    <row r="38" spans="2:13" s="40" customFormat="1" ht="69" customHeight="1" x14ac:dyDescent="0.25">
      <c r="B38" s="25" t="str">
        <f>CONCATENATE("3.",Prüfkriterien_3[[#This Row],[Spalte2]])</f>
        <v>3.1</v>
      </c>
      <c r="C38" s="30">
        <f>ROW()-ROW(Prüfkriterien_3[[#Headers],[Spalte3]])</f>
        <v>1</v>
      </c>
      <c r="D38" s="30">
        <f>(Prüfkriterien_3[[#This Row],[Spalte2]]+30)/10</f>
        <v>3.1</v>
      </c>
      <c r="E38" s="90" t="s">
        <v>89</v>
      </c>
      <c r="F38" s="83" t="s">
        <v>194</v>
      </c>
      <c r="G38" s="83" t="s">
        <v>413</v>
      </c>
      <c r="H38" s="28"/>
      <c r="I38" s="28" t="s">
        <v>36</v>
      </c>
      <c r="J38" s="28" t="s">
        <v>36</v>
      </c>
      <c r="K38" s="28"/>
      <c r="L38" s="28" t="s">
        <v>36</v>
      </c>
      <c r="M38" s="27"/>
    </row>
    <row r="39" spans="2:13" s="40" customFormat="1" ht="120.6" customHeight="1" x14ac:dyDescent="0.25">
      <c r="B39" s="25" t="str">
        <f>CONCATENATE("3.",Prüfkriterien_3[[#This Row],[Spalte2]])</f>
        <v>3.2</v>
      </c>
      <c r="C39" s="30">
        <f>ROW()-ROW(Prüfkriterien_3[[#Headers],[Spalte3]])</f>
        <v>2</v>
      </c>
      <c r="D39" s="30">
        <f>(Prüfkriterien_3[[#This Row],[Spalte2]]+30)/10</f>
        <v>3.2</v>
      </c>
      <c r="E39" s="90" t="s">
        <v>89</v>
      </c>
      <c r="F39" s="83" t="s">
        <v>409</v>
      </c>
      <c r="G39" s="83" t="s">
        <v>336</v>
      </c>
      <c r="H39" s="28"/>
      <c r="I39" s="28"/>
      <c r="J39" s="28"/>
      <c r="K39" s="28"/>
      <c r="L39" s="28"/>
      <c r="M39" s="27"/>
    </row>
    <row r="40" spans="2:13" s="40" customFormat="1" ht="73.5" customHeight="1" x14ac:dyDescent="0.25">
      <c r="B40" s="25" t="str">
        <f>CONCATENATE("3.",Prüfkriterien_3[[#This Row],[Spalte2]])</f>
        <v>3.3</v>
      </c>
      <c r="C40" s="30">
        <f>ROW()-ROW(Prüfkriterien_3[[#Headers],[Spalte3]])</f>
        <v>3</v>
      </c>
      <c r="D40" s="30">
        <f>(Prüfkriterien_3[[#This Row],[Spalte2]]+30)/10</f>
        <v>3.3</v>
      </c>
      <c r="E40" s="90" t="s">
        <v>89</v>
      </c>
      <c r="F40" s="83" t="s">
        <v>410</v>
      </c>
      <c r="G40" s="89" t="s">
        <v>332</v>
      </c>
      <c r="H40" s="28"/>
      <c r="I40" s="28"/>
      <c r="J40" s="28"/>
      <c r="K40" s="28"/>
      <c r="L40" s="28"/>
      <c r="M40" s="27"/>
    </row>
    <row r="41" spans="2:13" s="40" customFormat="1" ht="121.95" customHeight="1" x14ac:dyDescent="0.25">
      <c r="B41" s="25" t="str">
        <f>CONCATENATE("3.",Prüfkriterien_3[[#This Row],[Spalte2]])</f>
        <v>3.4</v>
      </c>
      <c r="C41" s="30">
        <f>ROW()-ROW(Prüfkriterien_3[[#Headers],[Spalte3]])</f>
        <v>4</v>
      </c>
      <c r="D41" s="30">
        <f>(Prüfkriterien_3[[#This Row],[Spalte2]]+30)/10</f>
        <v>3.4</v>
      </c>
      <c r="E41" s="90" t="s">
        <v>90</v>
      </c>
      <c r="F41" s="83" t="s">
        <v>411</v>
      </c>
      <c r="G41" s="83" t="s">
        <v>91</v>
      </c>
      <c r="H41" s="28"/>
      <c r="I41" s="28"/>
      <c r="J41" s="28"/>
      <c r="K41" s="28"/>
      <c r="L41" s="28"/>
      <c r="M41" s="27"/>
    </row>
    <row r="42" spans="2:13" s="40" customFormat="1" ht="74.400000000000006" customHeight="1" x14ac:dyDescent="0.25">
      <c r="B42" s="91" t="str">
        <f>CONCATENATE("3.",Prüfkriterien_3[[#This Row],[Spalte2]])</f>
        <v>3.5</v>
      </c>
      <c r="C42" s="95">
        <f>ROW()-ROW(Prüfkriterien_3[[#Headers],[Spalte3]])</f>
        <v>5</v>
      </c>
      <c r="D42" s="95">
        <f>(Prüfkriterien_3[[#This Row],[Spalte2]]+30)/10</f>
        <v>3.5</v>
      </c>
      <c r="E42" s="90" t="s">
        <v>90</v>
      </c>
      <c r="F42" s="83" t="s">
        <v>195</v>
      </c>
      <c r="G42" s="92"/>
      <c r="H42" s="46"/>
      <c r="I42" s="46"/>
      <c r="J42" s="46"/>
      <c r="K42" s="46"/>
      <c r="L42" s="46"/>
      <c r="M42" s="118"/>
    </row>
    <row r="43" spans="2:13" s="40" customFormat="1" ht="127.2" customHeight="1" x14ac:dyDescent="0.25">
      <c r="B43" s="91" t="str">
        <f>CONCATENATE("3.",Prüfkriterien_3[[#This Row],[Spalte2]])</f>
        <v>3.6</v>
      </c>
      <c r="C43" s="95">
        <f>ROW()-ROW(Prüfkriterien_3[[#Headers],[Spalte3]])</f>
        <v>6</v>
      </c>
      <c r="D43" s="95">
        <f>(Prüfkriterien_3[[#This Row],[Spalte2]]+30)/10</f>
        <v>3.6</v>
      </c>
      <c r="E43" s="90" t="s">
        <v>93</v>
      </c>
      <c r="F43" s="83" t="s">
        <v>196</v>
      </c>
      <c r="G43" s="96" t="s">
        <v>165</v>
      </c>
      <c r="H43" s="46"/>
      <c r="I43" s="46"/>
      <c r="J43" s="46"/>
      <c r="K43" s="46"/>
      <c r="L43" s="46"/>
      <c r="M43" s="118"/>
    </row>
    <row r="44" spans="2:13" s="40" customFormat="1" ht="52.95" customHeight="1" x14ac:dyDescent="0.25">
      <c r="B44" s="91" t="str">
        <f>CONCATENATE("3.",Prüfkriterien_3[[#This Row],[Spalte2]])</f>
        <v>3.7</v>
      </c>
      <c r="C44" s="95">
        <f>ROW()-ROW(Prüfkriterien_3[[#Headers],[Spalte3]])</f>
        <v>7</v>
      </c>
      <c r="D44" s="95">
        <f>(Prüfkriterien_3[[#This Row],[Spalte2]]+30)/10</f>
        <v>3.7</v>
      </c>
      <c r="E44" s="90" t="s">
        <v>92</v>
      </c>
      <c r="F44" s="83" t="s">
        <v>197</v>
      </c>
      <c r="G44" s="92"/>
      <c r="H44" s="46"/>
      <c r="I44" s="46"/>
      <c r="J44" s="46"/>
      <c r="K44" s="46"/>
      <c r="L44" s="46"/>
      <c r="M44" s="118"/>
    </row>
    <row r="45" spans="2:13" s="40" customFormat="1" ht="92.25" customHeight="1" x14ac:dyDescent="0.25">
      <c r="B45" s="91" t="str">
        <f>CONCATENATE("3.",Prüfkriterien_3[[#This Row],[Spalte2]])</f>
        <v>3.8</v>
      </c>
      <c r="C45" s="95">
        <f>ROW()-ROW(Prüfkriterien_3[[#Headers],[Spalte3]])</f>
        <v>8</v>
      </c>
      <c r="D45" s="95">
        <f>(Prüfkriterien_3[[#This Row],[Spalte2]]+30)/10</f>
        <v>3.8</v>
      </c>
      <c r="E45" s="90" t="s">
        <v>92</v>
      </c>
      <c r="F45" s="83" t="s">
        <v>198</v>
      </c>
      <c r="G45" s="92" t="s">
        <v>163</v>
      </c>
      <c r="H45" s="46"/>
      <c r="I45" s="46"/>
      <c r="J45" s="46"/>
      <c r="K45" s="46"/>
      <c r="L45" s="46"/>
      <c r="M45" s="118"/>
    </row>
    <row r="46" spans="2:13" s="40" customFormat="1" ht="42.6" customHeight="1" x14ac:dyDescent="0.25">
      <c r="B46" s="91" t="str">
        <f>CONCATENATE("3.",Prüfkriterien_3[[#This Row],[Spalte2]])</f>
        <v>3.9</v>
      </c>
      <c r="C46" s="95">
        <f>ROW()-ROW(Prüfkriterien_3[[#Headers],[Spalte3]])</f>
        <v>9</v>
      </c>
      <c r="D46" s="95">
        <f>(Prüfkriterien_3[[#This Row],[Spalte2]]+30)/10</f>
        <v>3.9</v>
      </c>
      <c r="E46" s="90" t="s">
        <v>92</v>
      </c>
      <c r="F46" s="83" t="s">
        <v>199</v>
      </c>
      <c r="G46" s="92"/>
      <c r="H46" s="46"/>
      <c r="I46" s="46"/>
      <c r="J46" s="46"/>
      <c r="K46" s="46"/>
      <c r="L46" s="46"/>
      <c r="M46" s="118"/>
    </row>
    <row r="47" spans="2:13" s="40" customFormat="1" ht="101.4" customHeight="1" x14ac:dyDescent="0.25">
      <c r="B47" s="91" t="str">
        <f>CONCATENATE("3.",Prüfkriterien_3[[#This Row],[Spalte2]])</f>
        <v>3.10</v>
      </c>
      <c r="C47" s="95">
        <f>ROW()-ROW(Prüfkriterien_3[[#Headers],[Spalte3]])</f>
        <v>10</v>
      </c>
      <c r="D47" s="95">
        <f>(Prüfkriterien_3[[#This Row],[Spalte2]]+30)/10</f>
        <v>4</v>
      </c>
      <c r="E47" s="90" t="s">
        <v>92</v>
      </c>
      <c r="F47" s="83" t="s">
        <v>200</v>
      </c>
      <c r="G47" s="83" t="s">
        <v>350</v>
      </c>
      <c r="H47" s="46"/>
      <c r="I47" s="46"/>
      <c r="J47" s="46"/>
      <c r="K47" s="46"/>
      <c r="L47" s="46"/>
      <c r="M47" s="118"/>
    </row>
    <row r="48" spans="2:13" s="40" customFormat="1" ht="101.4" customHeight="1" x14ac:dyDescent="0.25">
      <c r="B48" s="91" t="str">
        <f>CONCATENATE("3.",Prüfkriterien_3[[#This Row],[Spalte2]])</f>
        <v>3.11</v>
      </c>
      <c r="C48" s="95">
        <f>ROW()-ROW(Prüfkriterien_3[[#Headers],[Spalte3]])</f>
        <v>11</v>
      </c>
      <c r="D48" s="95">
        <f>(Prüfkriterien_3[[#This Row],[Spalte2]]+30)/10</f>
        <v>4.0999999999999996</v>
      </c>
      <c r="E48" s="97" t="s">
        <v>142</v>
      </c>
      <c r="F48" s="93" t="s">
        <v>201</v>
      </c>
      <c r="G48" s="89" t="s">
        <v>382</v>
      </c>
      <c r="H48" s="46"/>
      <c r="I48" s="46" t="s">
        <v>36</v>
      </c>
      <c r="J48" s="46" t="s">
        <v>36</v>
      </c>
      <c r="K48" s="46"/>
      <c r="L48" s="46" t="s">
        <v>36</v>
      </c>
      <c r="M48" s="118"/>
    </row>
    <row r="49" spans="2:13" s="40" customFormat="1" ht="50.25" customHeight="1" x14ac:dyDescent="0.25">
      <c r="B49" s="91" t="str">
        <f>CONCATENATE("3.",Prüfkriterien_3[[#This Row],[Spalte2]])</f>
        <v>3.12</v>
      </c>
      <c r="C49" s="95">
        <f>ROW()-ROW(Prüfkriterien_3[[#Headers],[Spalte3]])</f>
        <v>12</v>
      </c>
      <c r="D49" s="95">
        <f>(Prüfkriterien_3[[#This Row],[Spalte2]]+30)/10</f>
        <v>4.2</v>
      </c>
      <c r="E49" s="90" t="s">
        <v>142</v>
      </c>
      <c r="F49" s="83" t="s">
        <v>204</v>
      </c>
      <c r="G49" s="83"/>
      <c r="H49" s="46"/>
      <c r="I49" s="46"/>
      <c r="J49" s="46"/>
      <c r="K49" s="46"/>
      <c r="L49" s="46"/>
      <c r="M49" s="118"/>
    </row>
    <row r="50" spans="2:13" s="40" customFormat="1" ht="51.75" customHeight="1" x14ac:dyDescent="0.25">
      <c r="B50" s="91" t="str">
        <f>CONCATENATE("3.",Prüfkriterien_3[[#This Row],[Spalte2]])</f>
        <v>3.13</v>
      </c>
      <c r="C50" s="95">
        <f>ROW()-ROW(Prüfkriterien_3[[#Headers],[Spalte3]])</f>
        <v>13</v>
      </c>
      <c r="D50" s="95">
        <f>(Prüfkriterien_3[[#This Row],[Spalte2]]+30)/10</f>
        <v>4.3</v>
      </c>
      <c r="E50" s="97" t="s">
        <v>142</v>
      </c>
      <c r="F50" s="93" t="s">
        <v>202</v>
      </c>
      <c r="G50" s="93" t="s">
        <v>143</v>
      </c>
      <c r="H50" s="46"/>
      <c r="I50" s="46"/>
      <c r="J50" s="46"/>
      <c r="K50" s="46"/>
      <c r="L50" s="46"/>
      <c r="M50" s="118"/>
    </row>
    <row r="51" spans="2:13" s="40" customFormat="1" ht="42" customHeight="1" x14ac:dyDescent="0.25">
      <c r="B51" s="25" t="str">
        <f>CONCATENATE("3.",Prüfkriterien_3[[#This Row],[Spalte2]])</f>
        <v>3.14</v>
      </c>
      <c r="C51" s="30">
        <f>ROW()-ROW(Prüfkriterien_3[[#Headers],[Spalte3]])</f>
        <v>14</v>
      </c>
      <c r="D51" s="30">
        <f>(Prüfkriterien_3[[#This Row],[Spalte2]]+30)/10</f>
        <v>4.4000000000000004</v>
      </c>
      <c r="E51" s="97" t="s">
        <v>142</v>
      </c>
      <c r="F51" s="93" t="s">
        <v>203</v>
      </c>
      <c r="G51" s="98"/>
      <c r="H51" s="28"/>
      <c r="I51" s="28"/>
      <c r="J51" s="28"/>
      <c r="K51" s="28"/>
      <c r="L51" s="28"/>
      <c r="M51" s="27"/>
    </row>
    <row r="52" spans="2:13" s="40" customFormat="1" ht="51.75" customHeight="1" x14ac:dyDescent="0.25">
      <c r="B52" s="25" t="str">
        <f>CONCATENATE("3.",Prüfkriterien_3[[#This Row],[Spalte2]])</f>
        <v>3.15</v>
      </c>
      <c r="C52" s="30">
        <f>ROW()-ROW(Prüfkriterien_3[[#Headers],[Spalte3]])</f>
        <v>15</v>
      </c>
      <c r="D52" s="30">
        <f>(Prüfkriterien_3[[#This Row],[Spalte2]]+30)/10</f>
        <v>4.5</v>
      </c>
      <c r="E52" s="90" t="s">
        <v>142</v>
      </c>
      <c r="F52" s="83" t="s">
        <v>205</v>
      </c>
      <c r="G52" s="83" t="s">
        <v>166</v>
      </c>
      <c r="H52" s="28"/>
      <c r="I52" s="28"/>
      <c r="J52" s="28"/>
      <c r="K52" s="28"/>
      <c r="L52" s="28"/>
      <c r="M52" s="27"/>
    </row>
    <row r="53" spans="2:13" s="40" customFormat="1" ht="63.6" customHeight="1" x14ac:dyDescent="0.25">
      <c r="B53" s="25" t="str">
        <f>CONCATENATE("3.",Prüfkriterien_3[[#This Row],[Spalte2]])</f>
        <v>3.16</v>
      </c>
      <c r="C53" s="30">
        <f>ROW()-ROW(Prüfkriterien_3[[#Headers],[Spalte3]])</f>
        <v>16</v>
      </c>
      <c r="D53" s="30">
        <f>(Prüfkriterien_3[[#This Row],[Spalte2]]+30)/10</f>
        <v>4.5999999999999996</v>
      </c>
      <c r="E53" s="90" t="s">
        <v>93</v>
      </c>
      <c r="F53" s="83" t="s">
        <v>206</v>
      </c>
      <c r="G53" s="93"/>
      <c r="H53" s="28"/>
      <c r="I53" s="28"/>
      <c r="J53" s="28"/>
      <c r="K53" s="28"/>
      <c r="L53" s="28"/>
      <c r="M53" s="27"/>
    </row>
    <row r="54" spans="2:13" s="40" customFormat="1" ht="70.95" customHeight="1" x14ac:dyDescent="0.25">
      <c r="B54" s="25" t="str">
        <f>CONCATENATE("3.",Prüfkriterien_3[[#This Row],[Spalte2]])</f>
        <v>3.17</v>
      </c>
      <c r="C54" s="30">
        <f>ROW()-ROW(Prüfkriterien_3[[#Headers],[Spalte3]])</f>
        <v>17</v>
      </c>
      <c r="D54" s="30">
        <f>(Prüfkriterien_3[[#This Row],[Spalte2]]+30)/10</f>
        <v>4.7</v>
      </c>
      <c r="E54" s="90" t="s">
        <v>93</v>
      </c>
      <c r="F54" s="83" t="s">
        <v>207</v>
      </c>
      <c r="G54" s="93" t="s">
        <v>153</v>
      </c>
      <c r="H54" s="28"/>
      <c r="I54" s="28"/>
      <c r="J54" s="28"/>
      <c r="K54" s="28"/>
      <c r="L54" s="28"/>
      <c r="M54" s="27"/>
    </row>
    <row r="55" spans="2:13" s="40" customFormat="1" ht="42" customHeight="1" x14ac:dyDescent="0.25">
      <c r="B55" s="25" t="str">
        <f>CONCATENATE("3.",Prüfkriterien_3[[#This Row],[Spalte2]])</f>
        <v>3.18</v>
      </c>
      <c r="C55" s="30">
        <f>ROW()-ROW(Prüfkriterien_3[[#Headers],[Spalte3]])</f>
        <v>18</v>
      </c>
      <c r="D55" s="30">
        <f>(Prüfkriterien_3[[#This Row],[Spalte2]]+30)/10</f>
        <v>4.8</v>
      </c>
      <c r="E55" s="90" t="s">
        <v>93</v>
      </c>
      <c r="F55" s="83" t="s">
        <v>208</v>
      </c>
      <c r="G55" s="83"/>
      <c r="H55" s="28"/>
      <c r="I55" s="28"/>
      <c r="J55" s="28"/>
      <c r="K55" s="28"/>
      <c r="L55" s="28"/>
      <c r="M55" s="27"/>
    </row>
    <row r="56" spans="2:13" s="40" customFormat="1" ht="78.599999999999994" customHeight="1" x14ac:dyDescent="0.25">
      <c r="B56" s="25" t="str">
        <f>CONCATENATE("3.",Prüfkriterien_3[[#This Row],[Spalte2]])</f>
        <v>3.19</v>
      </c>
      <c r="C56" s="30">
        <f>ROW()-ROW(Prüfkriterien_3[[#Headers],[Spalte3]])</f>
        <v>19</v>
      </c>
      <c r="D56" s="30">
        <f>(Prüfkriterien_3[[#This Row],[Spalte2]]+30)/10</f>
        <v>4.9000000000000004</v>
      </c>
      <c r="E56" s="90" t="s">
        <v>93</v>
      </c>
      <c r="F56" s="83" t="s">
        <v>209</v>
      </c>
      <c r="G56" s="83" t="s">
        <v>94</v>
      </c>
      <c r="H56" s="28"/>
      <c r="I56" s="28"/>
      <c r="J56" s="28"/>
      <c r="K56" s="28"/>
      <c r="L56" s="28"/>
      <c r="M56" s="27"/>
    </row>
    <row r="57" spans="2:13" s="40" customFormat="1" ht="90" customHeight="1" x14ac:dyDescent="0.25">
      <c r="B57" s="25" t="str">
        <f>CONCATENATE("3.",Prüfkriterien_3[[#This Row],[Spalte2]])</f>
        <v>3.20</v>
      </c>
      <c r="C57" s="30">
        <f>ROW()-ROW(Prüfkriterien_3[[#Headers],[Spalte3]])</f>
        <v>20</v>
      </c>
      <c r="D57" s="30">
        <f>(Prüfkriterien_3[[#This Row],[Spalte2]]+30)/10</f>
        <v>5</v>
      </c>
      <c r="E57" s="90" t="s">
        <v>93</v>
      </c>
      <c r="F57" s="83" t="s">
        <v>210</v>
      </c>
      <c r="G57" s="83" t="s">
        <v>351</v>
      </c>
      <c r="H57" s="28"/>
      <c r="I57" s="28"/>
      <c r="J57" s="28"/>
      <c r="K57" s="28"/>
      <c r="L57" s="28"/>
      <c r="M57" s="27"/>
    </row>
    <row r="58" spans="2:13" s="40" customFormat="1" ht="51" customHeight="1" x14ac:dyDescent="0.25">
      <c r="B58" s="25" t="str">
        <f>CONCATENATE("3.",Prüfkriterien_3[[#This Row],[Spalte2]])</f>
        <v>3.21</v>
      </c>
      <c r="C58" s="30">
        <f>ROW()-ROW(Prüfkriterien_3[[#Headers],[Spalte3]])</f>
        <v>21</v>
      </c>
      <c r="D58" s="30">
        <f>(Prüfkriterien_3[[#This Row],[Spalte2]]+30)/10</f>
        <v>5.0999999999999996</v>
      </c>
      <c r="E58" s="90" t="s">
        <v>93</v>
      </c>
      <c r="F58" s="83" t="s">
        <v>211</v>
      </c>
      <c r="G58" s="83" t="s">
        <v>95</v>
      </c>
      <c r="H58" s="28"/>
      <c r="I58" s="28"/>
      <c r="J58" s="28"/>
      <c r="K58" s="28"/>
      <c r="L58" s="28"/>
      <c r="M58" s="27"/>
    </row>
    <row r="59" spans="2:13" s="40" customFormat="1" ht="77.400000000000006" customHeight="1" x14ac:dyDescent="0.25">
      <c r="B59" s="25" t="str">
        <f>CONCATENATE("3.",Prüfkriterien_3[[#This Row],[Spalte2]])</f>
        <v>3.22</v>
      </c>
      <c r="C59" s="30">
        <f>ROW()-ROW(Prüfkriterien_3[[#Headers],[Spalte3]])</f>
        <v>22</v>
      </c>
      <c r="D59" s="30">
        <f>(Prüfkriterien_3[[#This Row],[Spalte2]]+30)/10</f>
        <v>5.2</v>
      </c>
      <c r="E59" s="94" t="s">
        <v>93</v>
      </c>
      <c r="F59" s="36" t="s">
        <v>212</v>
      </c>
      <c r="G59" s="36"/>
      <c r="H59" s="28"/>
      <c r="I59" s="28"/>
      <c r="J59" s="28"/>
      <c r="K59" s="28"/>
      <c r="L59" s="28"/>
      <c r="M59" s="27"/>
    </row>
    <row r="60" spans="2:13" s="40" customFormat="1" ht="131.25" customHeight="1" x14ac:dyDescent="0.25">
      <c r="B60" s="25" t="str">
        <f>CONCATENATE("3.",Prüfkriterien_3[[#This Row],[Spalte2]])</f>
        <v>3.23</v>
      </c>
      <c r="C60" s="30">
        <f>ROW()-ROW(Prüfkriterien_3[[#Headers],[Spalte3]])</f>
        <v>23</v>
      </c>
      <c r="D60" s="30">
        <f>(Prüfkriterien_3[[#This Row],[Spalte2]]+30)/10</f>
        <v>5.3</v>
      </c>
      <c r="E60" s="94" t="s">
        <v>93</v>
      </c>
      <c r="F60" s="36" t="s">
        <v>214</v>
      </c>
      <c r="G60" s="36" t="s">
        <v>383</v>
      </c>
      <c r="H60" s="28"/>
      <c r="I60" s="28"/>
      <c r="J60" s="28"/>
      <c r="K60" s="28"/>
      <c r="L60" s="28"/>
      <c r="M60" s="27"/>
    </row>
    <row r="61" spans="2:13" s="40" customFormat="1" ht="41.4" customHeight="1" x14ac:dyDescent="0.25">
      <c r="B61" s="25" t="str">
        <f>CONCATENATE("3.",Prüfkriterien_3[[#This Row],[Spalte2]])</f>
        <v>3.24</v>
      </c>
      <c r="C61" s="30">
        <f>ROW()-ROW(Prüfkriterien_3[[#Headers],[Spalte3]])</f>
        <v>24</v>
      </c>
      <c r="D61" s="30">
        <f>(Prüfkriterien_3[[#This Row],[Spalte2]]+30)/10</f>
        <v>5.4</v>
      </c>
      <c r="E61" s="94" t="s">
        <v>96</v>
      </c>
      <c r="F61" s="36" t="s">
        <v>213</v>
      </c>
      <c r="G61" s="36"/>
      <c r="H61" s="28"/>
      <c r="I61" s="28"/>
      <c r="J61" s="28"/>
      <c r="K61" s="28"/>
      <c r="L61" s="28"/>
      <c r="M61" s="27"/>
    </row>
    <row r="62" spans="2:13" s="40" customFormat="1" ht="87" customHeight="1" x14ac:dyDescent="0.25">
      <c r="B62" s="25" t="str">
        <f>CONCATENATE("3.",Prüfkriterien_3[[#This Row],[Spalte2]])</f>
        <v>3.25</v>
      </c>
      <c r="C62" s="30">
        <f>ROW()-ROW(Prüfkriterien_3[[#Headers],[Spalte3]])</f>
        <v>25</v>
      </c>
      <c r="D62" s="30">
        <f>(Prüfkriterien_3[[#This Row],[Spalte2]]+30)/10</f>
        <v>5.5</v>
      </c>
      <c r="E62" s="94" t="s">
        <v>96</v>
      </c>
      <c r="F62" s="36" t="s">
        <v>215</v>
      </c>
      <c r="G62" s="93" t="s">
        <v>144</v>
      </c>
      <c r="H62" s="28"/>
      <c r="I62" s="28"/>
      <c r="J62" s="28"/>
      <c r="K62" s="28"/>
      <c r="L62" s="28"/>
      <c r="M62" s="27"/>
    </row>
    <row r="63" spans="2:13" s="40" customFormat="1" ht="36.6" customHeight="1" x14ac:dyDescent="0.25">
      <c r="B63" s="25" t="str">
        <f>CONCATENATE("3.",Prüfkriterien_3[[#This Row],[Spalte2]])</f>
        <v>3.26</v>
      </c>
      <c r="C63" s="30">
        <f>ROW()-ROW(Prüfkriterien_3[[#Headers],[Spalte3]])</f>
        <v>26</v>
      </c>
      <c r="D63" s="30">
        <f>(Prüfkriterien_3[[#This Row],[Spalte2]]+30)/10</f>
        <v>5.6</v>
      </c>
      <c r="E63" s="94" t="s">
        <v>96</v>
      </c>
      <c r="F63" s="36" t="s">
        <v>216</v>
      </c>
      <c r="G63" s="36"/>
      <c r="H63" s="28"/>
      <c r="I63" s="28"/>
      <c r="J63" s="28"/>
      <c r="K63" s="28"/>
      <c r="L63" s="28"/>
      <c r="M63" s="27"/>
    </row>
    <row r="64" spans="2:13" s="40" customFormat="1" ht="36.6" customHeight="1" x14ac:dyDescent="0.25">
      <c r="B64" s="25" t="str">
        <f>CONCATENATE("3.",Prüfkriterien_3[[#This Row],[Spalte2]])</f>
        <v>3.27</v>
      </c>
      <c r="C64" s="30">
        <f>ROW()-ROW(Prüfkriterien_3[[#Headers],[Spalte3]])</f>
        <v>27</v>
      </c>
      <c r="D64" s="30">
        <f>(Prüfkriterien_3[[#This Row],[Spalte2]]+30)/10</f>
        <v>5.7</v>
      </c>
      <c r="E64" s="94" t="s">
        <v>96</v>
      </c>
      <c r="F64" s="110" t="s">
        <v>316</v>
      </c>
      <c r="G64" s="111" t="s">
        <v>317</v>
      </c>
      <c r="H64" s="28"/>
      <c r="I64" s="28"/>
      <c r="J64" s="28"/>
      <c r="K64" s="28"/>
      <c r="L64" s="28"/>
      <c r="M64" s="27"/>
    </row>
    <row r="65" spans="2:13" s="40" customFormat="1" ht="54" customHeight="1" x14ac:dyDescent="0.25">
      <c r="B65" s="25" t="str">
        <f>CONCATENATE("3.",Prüfkriterien_3[[#This Row],[Spalte2]])</f>
        <v>3.28</v>
      </c>
      <c r="C65" s="30">
        <f>ROW()-ROW(Prüfkriterien_3[[#Headers],[Spalte3]])</f>
        <v>28</v>
      </c>
      <c r="D65" s="30">
        <f>(Prüfkriterien_3[[#This Row],[Spalte2]]+30)/10</f>
        <v>5.8</v>
      </c>
      <c r="E65" s="94" t="s">
        <v>96</v>
      </c>
      <c r="F65" s="36" t="s">
        <v>217</v>
      </c>
      <c r="G65" s="36" t="s">
        <v>337</v>
      </c>
      <c r="H65" s="28"/>
      <c r="I65" s="28"/>
      <c r="J65" s="28"/>
      <c r="K65" s="28"/>
      <c r="L65" s="28"/>
      <c r="M65" s="27"/>
    </row>
    <row r="66" spans="2:13" s="40" customFormat="1" ht="46.2" customHeight="1" x14ac:dyDescent="0.25">
      <c r="B66" s="25" t="str">
        <f>CONCATENATE("3.",Prüfkriterien_3[[#This Row],[Spalte2]])</f>
        <v>3.29</v>
      </c>
      <c r="C66" s="30">
        <f>ROW()-ROW(Prüfkriterien_3[[#Headers],[Spalte3]])</f>
        <v>29</v>
      </c>
      <c r="D66" s="30">
        <f>(Prüfkriterien_3[[#This Row],[Spalte2]]+30)/10</f>
        <v>5.9</v>
      </c>
      <c r="E66" s="94" t="s">
        <v>97</v>
      </c>
      <c r="F66" s="36" t="s">
        <v>218</v>
      </c>
      <c r="G66" s="36" t="s">
        <v>384</v>
      </c>
      <c r="H66" s="28"/>
      <c r="I66" s="28" t="s">
        <v>36</v>
      </c>
      <c r="J66" s="28" t="s">
        <v>36</v>
      </c>
      <c r="K66" s="28"/>
      <c r="L66" s="28" t="s">
        <v>36</v>
      </c>
      <c r="M66" s="27"/>
    </row>
    <row r="67" spans="2:13" s="40" customFormat="1" ht="61.95" customHeight="1" x14ac:dyDescent="0.25">
      <c r="B67" s="25" t="str">
        <f>CONCATENATE("3.",Prüfkriterien_3[[#This Row],[Spalte2]])</f>
        <v>3.30</v>
      </c>
      <c r="C67" s="30">
        <f>ROW()-ROW(Prüfkriterien_3[[#Headers],[Spalte3]])</f>
        <v>30</v>
      </c>
      <c r="D67" s="30">
        <f>(Prüfkriterien_3[[#This Row],[Spalte2]]+30)/10</f>
        <v>6</v>
      </c>
      <c r="E67" s="94" t="s">
        <v>97</v>
      </c>
      <c r="F67" s="36" t="s">
        <v>219</v>
      </c>
      <c r="G67" s="36"/>
      <c r="H67" s="28"/>
      <c r="I67" s="28"/>
      <c r="J67" s="28"/>
      <c r="K67" s="28"/>
      <c r="L67" s="28"/>
      <c r="M67" s="27"/>
    </row>
    <row r="68" spans="2:13" s="40" customFormat="1" ht="34.5" customHeight="1" x14ac:dyDescent="0.25">
      <c r="B68" s="25" t="str">
        <f>CONCATENATE("3.",Prüfkriterien_3[[#This Row],[Spalte2]])</f>
        <v>3.31</v>
      </c>
      <c r="C68" s="30">
        <f>ROW()-ROW(Prüfkriterien_3[[#Headers],[Spalte3]])</f>
        <v>31</v>
      </c>
      <c r="D68" s="30">
        <f>(Prüfkriterien_3[[#This Row],[Spalte2]]+30)/10</f>
        <v>6.1</v>
      </c>
      <c r="E68" s="94" t="s">
        <v>97</v>
      </c>
      <c r="F68" s="36" t="s">
        <v>220</v>
      </c>
      <c r="G68" s="83" t="s">
        <v>98</v>
      </c>
      <c r="H68" s="28"/>
      <c r="I68" s="28" t="s">
        <v>36</v>
      </c>
      <c r="J68" s="28" t="s">
        <v>36</v>
      </c>
      <c r="K68" s="28"/>
      <c r="L68" s="28" t="s">
        <v>36</v>
      </c>
      <c r="M68" s="27"/>
    </row>
    <row r="69" spans="2:13" s="40" customFormat="1" ht="45.75" customHeight="1" x14ac:dyDescent="0.25">
      <c r="B69" s="25" t="str">
        <f>CONCATENATE("3.",Prüfkriterien_3[[#This Row],[Spalte2]])</f>
        <v>3.32</v>
      </c>
      <c r="C69" s="30">
        <f>ROW()-ROW(Prüfkriterien_3[[#Headers],[Spalte3]])</f>
        <v>32</v>
      </c>
      <c r="D69" s="30">
        <f>(Prüfkriterien_3[[#This Row],[Spalte2]]+30)/10</f>
        <v>6.2</v>
      </c>
      <c r="E69" s="94" t="s">
        <v>97</v>
      </c>
      <c r="F69" s="36" t="s">
        <v>221</v>
      </c>
      <c r="G69" s="83"/>
      <c r="H69" s="28"/>
      <c r="I69" s="28"/>
      <c r="J69" s="28"/>
      <c r="K69" s="28"/>
      <c r="L69" s="28"/>
      <c r="M69" s="27"/>
    </row>
    <row r="70" spans="2:13" s="40" customFormat="1" ht="48" customHeight="1" x14ac:dyDescent="0.25">
      <c r="B70" s="25" t="str">
        <f>CONCATENATE("3.",Prüfkriterien_3[[#This Row],[Spalte2]])</f>
        <v>3.33</v>
      </c>
      <c r="C70" s="30">
        <f>ROW()-ROW(Prüfkriterien_3[[#Headers],[Spalte3]])</f>
        <v>33</v>
      </c>
      <c r="D70" s="30">
        <f>(Prüfkriterien_3[[#This Row],[Spalte2]]+30)/10</f>
        <v>6.3</v>
      </c>
      <c r="E70" s="94" t="s">
        <v>97</v>
      </c>
      <c r="F70" s="214" t="s">
        <v>311</v>
      </c>
      <c r="G70" s="214" t="s">
        <v>312</v>
      </c>
      <c r="H70" s="28"/>
      <c r="I70" s="28" t="s">
        <v>36</v>
      </c>
      <c r="J70" s="28" t="s">
        <v>36</v>
      </c>
      <c r="K70" s="28"/>
      <c r="L70" s="28" t="s">
        <v>36</v>
      </c>
      <c r="M70" s="27"/>
    </row>
    <row r="71" spans="2:13" s="40" customFormat="1" ht="53.25" customHeight="1" x14ac:dyDescent="0.25">
      <c r="B71" s="25" t="str">
        <f>CONCATENATE("3.",Prüfkriterien_3[[#This Row],[Spalte2]])</f>
        <v>3.34</v>
      </c>
      <c r="C71" s="30">
        <f>ROW()-ROW(Prüfkriterien_3[[#Headers],[Spalte3]])</f>
        <v>34</v>
      </c>
      <c r="D71" s="30">
        <f>(Prüfkriterien_3[[#This Row],[Spalte2]]+30)/10</f>
        <v>6.4</v>
      </c>
      <c r="E71" s="94" t="s">
        <v>99</v>
      </c>
      <c r="F71" s="36" t="s">
        <v>222</v>
      </c>
      <c r="G71" s="83" t="s">
        <v>100</v>
      </c>
      <c r="H71" s="28"/>
      <c r="I71" s="28"/>
      <c r="J71" s="28"/>
      <c r="K71" s="28"/>
      <c r="L71" s="28"/>
      <c r="M71" s="27"/>
    </row>
    <row r="72" spans="2:13" s="40" customFormat="1" ht="34.5" customHeight="1" x14ac:dyDescent="0.25">
      <c r="B72" s="25" t="str">
        <f>CONCATENATE("3.",Prüfkriterien_3[[#This Row],[Spalte2]])</f>
        <v>3.35</v>
      </c>
      <c r="C72" s="30">
        <f>ROW()-ROW(Prüfkriterien_3[[#Headers],[Spalte3]])</f>
        <v>35</v>
      </c>
      <c r="D72" s="30">
        <f>(Prüfkriterien_3[[#This Row],[Spalte2]]+30)/10</f>
        <v>6.5</v>
      </c>
      <c r="E72" s="94" t="s">
        <v>99</v>
      </c>
      <c r="F72" s="36" t="s">
        <v>385</v>
      </c>
      <c r="G72" s="83"/>
      <c r="H72" s="28"/>
      <c r="I72" s="28"/>
      <c r="J72" s="28"/>
      <c r="K72" s="28"/>
      <c r="L72" s="28"/>
      <c r="M72" s="27"/>
    </row>
    <row r="73" spans="2:13" s="40" customFormat="1" ht="63" customHeight="1" x14ac:dyDescent="0.25">
      <c r="B73" s="25" t="str">
        <f>CONCATENATE("3.",Prüfkriterien_3[[#This Row],[Spalte2]])</f>
        <v>3.36</v>
      </c>
      <c r="C73" s="30">
        <f>ROW()-ROW(Prüfkriterien_3[[#Headers],[Spalte3]])</f>
        <v>36</v>
      </c>
      <c r="D73" s="30">
        <f>(Prüfkriterien_3[[#This Row],[Spalte2]]+30)/10</f>
        <v>6.6</v>
      </c>
      <c r="E73" s="94" t="s">
        <v>99</v>
      </c>
      <c r="F73" s="36" t="s">
        <v>223</v>
      </c>
      <c r="G73" s="83" t="s">
        <v>419</v>
      </c>
      <c r="H73" s="28"/>
      <c r="I73" s="28"/>
      <c r="J73" s="28"/>
      <c r="K73" s="28"/>
      <c r="L73" s="28"/>
      <c r="M73" s="27"/>
    </row>
    <row r="74" spans="2:13" s="40" customFormat="1" ht="201.6" customHeight="1" x14ac:dyDescent="0.25">
      <c r="B74" s="25" t="str">
        <f>CONCATENATE("3.",Prüfkriterien_3[[#This Row],[Spalte2]])</f>
        <v>3.37</v>
      </c>
      <c r="C74" s="30">
        <f>ROW()-ROW(Prüfkriterien_3[[#Headers],[Spalte3]])</f>
        <v>37</v>
      </c>
      <c r="D74" s="30">
        <f>(Prüfkriterien_3[[#This Row],[Spalte2]]+30)/10</f>
        <v>6.7</v>
      </c>
      <c r="E74" s="94" t="s">
        <v>99</v>
      </c>
      <c r="F74" s="83" t="s">
        <v>386</v>
      </c>
      <c r="G74" s="83" t="s">
        <v>387</v>
      </c>
      <c r="H74" s="28"/>
      <c r="I74" s="28"/>
      <c r="J74" s="28"/>
      <c r="K74" s="28"/>
      <c r="L74" s="28"/>
      <c r="M74" s="27"/>
    </row>
    <row r="75" spans="2:13" s="40" customFormat="1" ht="39" customHeight="1" x14ac:dyDescent="0.25">
      <c r="B75" s="25" t="str">
        <f>CONCATENATE("3.",Prüfkriterien_3[[#This Row],[Spalte2]])</f>
        <v>3.38</v>
      </c>
      <c r="C75" s="30">
        <f>ROW()-ROW(Prüfkriterien_3[[#Headers],[Spalte3]])</f>
        <v>38</v>
      </c>
      <c r="D75" s="30">
        <f>(Prüfkriterien_3[[#This Row],[Spalte2]]+30)/10</f>
        <v>6.8</v>
      </c>
      <c r="E75" s="94" t="s">
        <v>99</v>
      </c>
      <c r="F75" s="36" t="s">
        <v>224</v>
      </c>
      <c r="G75" s="83"/>
      <c r="H75" s="28"/>
      <c r="I75" s="28"/>
      <c r="J75" s="28"/>
      <c r="K75" s="28"/>
      <c r="L75" s="28"/>
      <c r="M75" s="27"/>
    </row>
    <row r="76" spans="2:13" s="40" customFormat="1" ht="97.5" customHeight="1" x14ac:dyDescent="0.25">
      <c r="B76" s="25" t="str">
        <f>CONCATENATE("3.",Prüfkriterien_3[[#This Row],[Spalte2]])</f>
        <v>3.39</v>
      </c>
      <c r="C76" s="30">
        <f>ROW()-ROW(Prüfkriterien_3[[#Headers],[Spalte3]])</f>
        <v>39</v>
      </c>
      <c r="D76" s="30">
        <f>(Prüfkriterien_3[[#This Row],[Spalte2]]+30)/10</f>
        <v>6.9</v>
      </c>
      <c r="E76" s="94" t="s">
        <v>99</v>
      </c>
      <c r="F76" s="83" t="s">
        <v>225</v>
      </c>
      <c r="G76" s="83"/>
      <c r="H76" s="28"/>
      <c r="I76" s="28"/>
      <c r="J76" s="28"/>
      <c r="K76" s="28"/>
      <c r="L76" s="28"/>
      <c r="M76" s="27"/>
    </row>
    <row r="77" spans="2:13" s="40" customFormat="1" ht="112.2" customHeight="1" x14ac:dyDescent="0.25">
      <c r="B77" s="25" t="str">
        <f>CONCATENATE("3.",Prüfkriterien_3[[#This Row],[Spalte2]])</f>
        <v>3.40</v>
      </c>
      <c r="C77" s="30">
        <f>ROW()-ROW(Prüfkriterien_3[[#Headers],[Spalte3]])</f>
        <v>40</v>
      </c>
      <c r="D77" s="30">
        <f>(Prüfkriterien_3[[#This Row],[Spalte2]]+30)/10</f>
        <v>7</v>
      </c>
      <c r="E77" s="94" t="s">
        <v>99</v>
      </c>
      <c r="F77" s="36" t="s">
        <v>226</v>
      </c>
      <c r="G77" s="100" t="s">
        <v>388</v>
      </c>
      <c r="H77" s="28"/>
      <c r="I77" s="28"/>
      <c r="J77" s="28"/>
      <c r="K77" s="28"/>
      <c r="L77" s="28"/>
      <c r="M77" s="27"/>
    </row>
    <row r="78" spans="2:13" s="40" customFormat="1" ht="49.5" customHeight="1" x14ac:dyDescent="0.25">
      <c r="B78" s="25" t="str">
        <f>CONCATENATE("3.",Prüfkriterien_3[[#This Row],[Spalte2]])</f>
        <v>3.41</v>
      </c>
      <c r="C78" s="30">
        <f>ROW()-ROW(Prüfkriterien_3[[#Headers],[Spalte3]])</f>
        <v>41</v>
      </c>
      <c r="D78" s="30">
        <f>(Prüfkriterien_3[[#This Row],[Spalte2]]+30)/10</f>
        <v>7.1</v>
      </c>
      <c r="E78" s="94" t="s">
        <v>99</v>
      </c>
      <c r="F78" s="36" t="s">
        <v>227</v>
      </c>
      <c r="G78" s="83"/>
      <c r="H78" s="28"/>
      <c r="I78" s="28"/>
      <c r="J78" s="28"/>
      <c r="K78" s="28"/>
      <c r="L78" s="28"/>
      <c r="M78" s="27"/>
    </row>
    <row r="79" spans="2:13" s="40" customFormat="1" ht="46.95" customHeight="1" x14ac:dyDescent="0.25">
      <c r="B79" s="25" t="str">
        <f>CONCATENATE("3.",Prüfkriterien_3[[#This Row],[Spalte2]])</f>
        <v>3.42</v>
      </c>
      <c r="C79" s="30">
        <f>ROW()-ROW(Prüfkriterien_3[[#Headers],[Spalte3]])</f>
        <v>42</v>
      </c>
      <c r="D79" s="30">
        <f>(Prüfkriterien_3[[#This Row],[Spalte2]]+30)/10</f>
        <v>7.2</v>
      </c>
      <c r="E79" s="94" t="s">
        <v>99</v>
      </c>
      <c r="F79" s="36" t="s">
        <v>228</v>
      </c>
      <c r="G79" s="83" t="s">
        <v>101</v>
      </c>
      <c r="H79" s="28"/>
      <c r="I79" s="28"/>
      <c r="J79" s="28"/>
      <c r="K79" s="28"/>
      <c r="L79" s="28"/>
      <c r="M79" s="27"/>
    </row>
    <row r="80" spans="2:13" s="40" customFormat="1" ht="43.2" customHeight="1" x14ac:dyDescent="0.25">
      <c r="B80" s="25" t="str">
        <f>CONCATENATE("3.",Prüfkriterien_3[[#This Row],[Spalte2]])</f>
        <v>3.43</v>
      </c>
      <c r="C80" s="30">
        <f>ROW()-ROW(Prüfkriterien_3[[#Headers],[Spalte3]])</f>
        <v>43</v>
      </c>
      <c r="D80" s="30">
        <f>(Prüfkriterien_3[[#This Row],[Spalte2]]+30)/10</f>
        <v>7.3</v>
      </c>
      <c r="E80" s="94" t="s">
        <v>102</v>
      </c>
      <c r="F80" s="36" t="s">
        <v>229</v>
      </c>
      <c r="G80" s="83" t="s">
        <v>154</v>
      </c>
      <c r="H80" s="28"/>
      <c r="I80" s="28"/>
      <c r="J80" s="28"/>
      <c r="K80" s="28"/>
      <c r="L80" s="28"/>
      <c r="M80" s="27"/>
    </row>
    <row r="81" spans="2:13" s="40" customFormat="1" ht="46.95" customHeight="1" x14ac:dyDescent="0.25">
      <c r="B81" s="25" t="str">
        <f>CONCATENATE("3.",Prüfkriterien_3[[#This Row],[Spalte2]])</f>
        <v>3.44</v>
      </c>
      <c r="C81" s="30">
        <f>ROW()-ROW(Prüfkriterien_3[[#Headers],[Spalte3]])</f>
        <v>44</v>
      </c>
      <c r="D81" s="30">
        <f>(Prüfkriterien_3[[#This Row],[Spalte2]]+30)/10</f>
        <v>7.4</v>
      </c>
      <c r="E81" s="94" t="s">
        <v>102</v>
      </c>
      <c r="F81" s="83" t="s">
        <v>230</v>
      </c>
      <c r="G81" s="83" t="s">
        <v>155</v>
      </c>
      <c r="H81" s="28"/>
      <c r="I81" s="28" t="s">
        <v>36</v>
      </c>
      <c r="J81" s="28" t="s">
        <v>36</v>
      </c>
      <c r="K81" s="28"/>
      <c r="L81" s="28" t="s">
        <v>36</v>
      </c>
      <c r="M81" s="27"/>
    </row>
    <row r="82" spans="2:13" s="40" customFormat="1" ht="96" customHeight="1" x14ac:dyDescent="0.25">
      <c r="B82" s="25" t="str">
        <f>CONCATENATE("3.",Prüfkriterien_3[[#This Row],[Spalte2]])</f>
        <v>3.45</v>
      </c>
      <c r="C82" s="30">
        <f>ROW()-ROW(Prüfkriterien_3[[#Headers],[Spalte3]])</f>
        <v>45</v>
      </c>
      <c r="D82" s="30">
        <f>(Prüfkriterien_3[[#This Row],[Spalte2]]+30)/10</f>
        <v>7.5</v>
      </c>
      <c r="E82" s="94" t="s">
        <v>102</v>
      </c>
      <c r="F82" s="83" t="s">
        <v>231</v>
      </c>
      <c r="G82" s="83" t="s">
        <v>103</v>
      </c>
      <c r="H82" s="28"/>
      <c r="I82" s="28"/>
      <c r="J82" s="28"/>
      <c r="K82" s="28"/>
      <c r="L82" s="28"/>
      <c r="M82" s="27"/>
    </row>
    <row r="83" spans="2:13" s="40" customFormat="1" ht="70.2" customHeight="1" x14ac:dyDescent="0.25">
      <c r="B83" s="25" t="str">
        <f>CONCATENATE("3.",Prüfkriterien_3[[#This Row],[Spalte2]])</f>
        <v>3.46</v>
      </c>
      <c r="C83" s="30">
        <f>ROW()-ROW(Prüfkriterien_3[[#Headers],[Spalte3]])</f>
        <v>46</v>
      </c>
      <c r="D83" s="30">
        <f>(Prüfkriterien_3[[#This Row],[Spalte2]]+30)/10</f>
        <v>7.6</v>
      </c>
      <c r="E83" s="94" t="s">
        <v>102</v>
      </c>
      <c r="F83" s="36" t="s">
        <v>232</v>
      </c>
      <c r="G83" s="99" t="s">
        <v>156</v>
      </c>
      <c r="H83" s="28"/>
      <c r="I83" s="28"/>
      <c r="J83" s="28"/>
      <c r="K83" s="28"/>
      <c r="L83" s="28"/>
      <c r="M83" s="27"/>
    </row>
    <row r="84" spans="2:13" s="40" customFormat="1" ht="47.25" customHeight="1" x14ac:dyDescent="0.25">
      <c r="B84" s="25" t="str">
        <f>CONCATENATE("3.",Prüfkriterien_3[[#This Row],[Spalte2]])</f>
        <v>3.47</v>
      </c>
      <c r="C84" s="30">
        <f>ROW()-ROW(Prüfkriterien_3[[#Headers],[Spalte3]])</f>
        <v>47</v>
      </c>
      <c r="D84" s="30">
        <f>(Prüfkriterien_3[[#This Row],[Spalte2]]+30)/10</f>
        <v>7.7</v>
      </c>
      <c r="E84" s="94" t="s">
        <v>105</v>
      </c>
      <c r="F84" s="36" t="s">
        <v>233</v>
      </c>
      <c r="G84" s="83" t="s">
        <v>104</v>
      </c>
      <c r="H84" s="28"/>
      <c r="I84" s="28" t="s">
        <v>36</v>
      </c>
      <c r="J84" s="28" t="s">
        <v>36</v>
      </c>
      <c r="K84" s="28"/>
      <c r="L84" s="28" t="s">
        <v>36</v>
      </c>
      <c r="M84" s="27"/>
    </row>
    <row r="85" spans="2:13" s="40" customFormat="1" ht="49.5" customHeight="1" x14ac:dyDescent="0.25">
      <c r="B85" s="25" t="str">
        <f>CONCATENATE("3.",Prüfkriterien_3[[#This Row],[Spalte2]])</f>
        <v>3.48</v>
      </c>
      <c r="C85" s="30">
        <f>ROW()-ROW(Prüfkriterien_3[[#Headers],[Spalte3]])</f>
        <v>48</v>
      </c>
      <c r="D85" s="30">
        <f>(Prüfkriterien_3[[#This Row],[Spalte2]]+30)/10</f>
        <v>7.8</v>
      </c>
      <c r="E85" s="94" t="s">
        <v>105</v>
      </c>
      <c r="F85" s="36" t="s">
        <v>234</v>
      </c>
      <c r="G85" s="83"/>
      <c r="H85" s="28"/>
      <c r="I85" s="28"/>
      <c r="J85" s="28"/>
      <c r="K85" s="28"/>
      <c r="L85" s="28"/>
      <c r="M85" s="27"/>
    </row>
    <row r="86" spans="2:13" s="40" customFormat="1" ht="49.5" customHeight="1" x14ac:dyDescent="0.25">
      <c r="B86" s="25" t="str">
        <f>CONCATENATE("3.",Prüfkriterien_3[[#This Row],[Spalte2]])</f>
        <v>3.49</v>
      </c>
      <c r="C86" s="30">
        <f>ROW()-ROW(Prüfkriterien_3[[#Headers],[Spalte3]])</f>
        <v>49</v>
      </c>
      <c r="D86" s="30">
        <f>(Prüfkriterien_3[[#This Row],[Spalte2]]+30)/10</f>
        <v>7.9</v>
      </c>
      <c r="E86" s="94" t="s">
        <v>105</v>
      </c>
      <c r="F86" s="36" t="s">
        <v>235</v>
      </c>
      <c r="G86" s="83"/>
      <c r="H86" s="28"/>
      <c r="I86" s="28"/>
      <c r="J86" s="28"/>
      <c r="K86" s="28"/>
      <c r="L86" s="28"/>
      <c r="M86" s="27"/>
    </row>
    <row r="87" spans="2:13" s="40" customFormat="1" ht="49.5" customHeight="1" x14ac:dyDescent="0.25">
      <c r="B87" s="25" t="str">
        <f>CONCATENATE("3.",Prüfkriterien_3[[#This Row],[Spalte2]])</f>
        <v>3.50</v>
      </c>
      <c r="C87" s="30">
        <f>ROW()-ROW(Prüfkriterien_3[[#Headers],[Spalte3]])</f>
        <v>50</v>
      </c>
      <c r="D87" s="30">
        <f>(Prüfkriterien_3[[#This Row],[Spalte2]]+30)/10</f>
        <v>8</v>
      </c>
      <c r="E87" s="94" t="s">
        <v>105</v>
      </c>
      <c r="F87" s="36" t="s">
        <v>389</v>
      </c>
      <c r="G87" s="83" t="s">
        <v>106</v>
      </c>
      <c r="H87" s="28"/>
      <c r="I87" s="28" t="s">
        <v>36</v>
      </c>
      <c r="J87" s="28" t="s">
        <v>36</v>
      </c>
      <c r="K87" s="28"/>
      <c r="L87" s="28"/>
      <c r="M87" s="27"/>
    </row>
    <row r="88" spans="2:13" s="40" customFormat="1" ht="49.5" customHeight="1" x14ac:dyDescent="0.25">
      <c r="B88" s="25" t="str">
        <f>CONCATENATE("3.",Prüfkriterien_3[[#This Row],[Spalte2]])</f>
        <v>3.51</v>
      </c>
      <c r="C88" s="30">
        <f>ROW()-ROW(Prüfkriterien_3[[#Headers],[Spalte3]])</f>
        <v>51</v>
      </c>
      <c r="D88" s="30">
        <f>(Prüfkriterien_3[[#This Row],[Spalte2]]+30)/10</f>
        <v>8.1</v>
      </c>
      <c r="E88" s="94" t="s">
        <v>105</v>
      </c>
      <c r="F88" s="36" t="s">
        <v>236</v>
      </c>
      <c r="G88" s="83"/>
      <c r="H88" s="28"/>
      <c r="I88" s="28"/>
      <c r="J88" s="28"/>
      <c r="K88" s="28"/>
      <c r="L88" s="28"/>
      <c r="M88" s="27"/>
    </row>
    <row r="89" spans="2:13" s="40" customFormat="1" ht="49.5" customHeight="1" x14ac:dyDescent="0.25">
      <c r="B89" s="25" t="str">
        <f>CONCATENATE("3.",Prüfkriterien_3[[#This Row],[Spalte2]])</f>
        <v>3.52</v>
      </c>
      <c r="C89" s="30">
        <f>ROW()-ROW(Prüfkriterien_3[[#Headers],[Spalte3]])</f>
        <v>52</v>
      </c>
      <c r="D89" s="30">
        <f>(Prüfkriterien_3[[#This Row],[Spalte2]]+30)/10</f>
        <v>8.1999999999999993</v>
      </c>
      <c r="E89" s="94" t="s">
        <v>105</v>
      </c>
      <c r="F89" s="36" t="s">
        <v>237</v>
      </c>
      <c r="G89" s="83" t="s">
        <v>107</v>
      </c>
      <c r="H89" s="28"/>
      <c r="I89" s="28" t="s">
        <v>36</v>
      </c>
      <c r="J89" s="28" t="s">
        <v>36</v>
      </c>
      <c r="K89" s="28"/>
      <c r="L89" s="28"/>
      <c r="M89" s="27"/>
    </row>
    <row r="90" spans="2:13" s="40" customFormat="1" ht="49.5" customHeight="1" x14ac:dyDescent="0.25">
      <c r="B90" s="25" t="str">
        <f>CONCATENATE("3.",Prüfkriterien_3[[#This Row],[Spalte2]])</f>
        <v>3.53</v>
      </c>
      <c r="C90" s="30">
        <f>ROW()-ROW(Prüfkriterien_3[[#Headers],[Spalte3]])</f>
        <v>53</v>
      </c>
      <c r="D90" s="30">
        <f>(Prüfkriterien_3[[#This Row],[Spalte2]]+30)/10</f>
        <v>8.3000000000000007</v>
      </c>
      <c r="E90" s="94" t="s">
        <v>105</v>
      </c>
      <c r="F90" s="83" t="s">
        <v>238</v>
      </c>
      <c r="G90" s="83"/>
      <c r="H90" s="28"/>
      <c r="I90" s="28"/>
      <c r="J90" s="28"/>
      <c r="K90" s="28"/>
      <c r="L90" s="28"/>
      <c r="M90" s="27"/>
    </row>
    <row r="91" spans="2:13" s="40" customFormat="1" ht="65.25" customHeight="1" x14ac:dyDescent="0.25">
      <c r="B91" s="25" t="str">
        <f>CONCATENATE("3.",Prüfkriterien_3[[#This Row],[Spalte2]])</f>
        <v>3.54</v>
      </c>
      <c r="C91" s="30">
        <f>ROW()-ROW(Prüfkriterien_3[[#Headers],[Spalte3]])</f>
        <v>54</v>
      </c>
      <c r="D91" s="30">
        <f>(Prüfkriterien_3[[#This Row],[Spalte2]]+30)/10</f>
        <v>8.4</v>
      </c>
      <c r="E91" s="94" t="s">
        <v>105</v>
      </c>
      <c r="F91" s="36" t="s">
        <v>239</v>
      </c>
      <c r="G91" s="100" t="s">
        <v>338</v>
      </c>
      <c r="H91" s="28"/>
      <c r="I91" s="28"/>
      <c r="J91" s="28"/>
      <c r="K91" s="28"/>
      <c r="L91" s="28"/>
      <c r="M91" s="27"/>
    </row>
    <row r="92" spans="2:13" s="40" customFormat="1" ht="55.2" customHeight="1" x14ac:dyDescent="0.25">
      <c r="B92" s="25" t="str">
        <f>CONCATENATE("3.",Prüfkriterien_3[[#This Row],[Spalte2]])</f>
        <v>3.55</v>
      </c>
      <c r="C92" s="30">
        <f>ROW()-ROW(Prüfkriterien_3[[#Headers],[Spalte3]])</f>
        <v>55</v>
      </c>
      <c r="D92" s="30">
        <f>(Prüfkriterien_3[[#This Row],[Spalte2]]+30)/10</f>
        <v>8.5</v>
      </c>
      <c r="E92" s="94" t="s">
        <v>105</v>
      </c>
      <c r="F92" s="36" t="s">
        <v>240</v>
      </c>
      <c r="G92" s="83" t="s">
        <v>157</v>
      </c>
      <c r="H92" s="28"/>
      <c r="I92" s="28" t="s">
        <v>36</v>
      </c>
      <c r="J92" s="28" t="s">
        <v>36</v>
      </c>
      <c r="K92" s="28"/>
      <c r="L92" s="28" t="s">
        <v>36</v>
      </c>
      <c r="M92" s="27"/>
    </row>
    <row r="93" spans="2:13" s="40" customFormat="1" ht="90" customHeight="1" x14ac:dyDescent="0.25">
      <c r="B93" s="25" t="str">
        <f>CONCATENATE("3.",Prüfkriterien_3[[#This Row],[Spalte2]])</f>
        <v>3.56</v>
      </c>
      <c r="C93" s="30">
        <f>ROW()-ROW(Prüfkriterien_3[[#Headers],[Spalte3]])</f>
        <v>56</v>
      </c>
      <c r="D93" s="30">
        <f>(Prüfkriterien_3[[#This Row],[Spalte2]]+30)/10</f>
        <v>8.6</v>
      </c>
      <c r="E93" s="94" t="s">
        <v>108</v>
      </c>
      <c r="F93" s="36" t="s">
        <v>241</v>
      </c>
      <c r="G93" s="83" t="s">
        <v>164</v>
      </c>
      <c r="H93" s="28"/>
      <c r="I93" s="28"/>
      <c r="J93" s="28"/>
      <c r="K93" s="28"/>
      <c r="L93" s="28"/>
      <c r="M93" s="27"/>
    </row>
    <row r="94" spans="2:13" s="40" customFormat="1" ht="65.25" customHeight="1" x14ac:dyDescent="0.25">
      <c r="B94" s="25" t="str">
        <f>CONCATENATE("3.",Prüfkriterien_3[[#This Row],[Spalte2]])</f>
        <v>3.57</v>
      </c>
      <c r="C94" s="30">
        <f>ROW()-ROW(Prüfkriterien_3[[#Headers],[Spalte3]])</f>
        <v>57</v>
      </c>
      <c r="D94" s="30">
        <f>(Prüfkriterien_3[[#This Row],[Spalte2]]+30)/10</f>
        <v>8.6999999999999993</v>
      </c>
      <c r="E94" s="94" t="s">
        <v>108</v>
      </c>
      <c r="F94" s="36" t="s">
        <v>242</v>
      </c>
      <c r="G94" s="83" t="s">
        <v>158</v>
      </c>
      <c r="H94" s="28"/>
      <c r="I94" s="28"/>
      <c r="J94" s="28"/>
      <c r="K94" s="28"/>
      <c r="L94" s="28"/>
      <c r="M94" s="27"/>
    </row>
    <row r="95" spans="2:13" s="40" customFormat="1" ht="49.2" customHeight="1" x14ac:dyDescent="0.25">
      <c r="B95" s="25" t="str">
        <f>CONCATENATE("3.",Prüfkriterien_3[[#This Row],[Spalte2]])</f>
        <v>3.58</v>
      </c>
      <c r="C95" s="30">
        <f>ROW()-ROW(Prüfkriterien_3[[#Headers],[Spalte3]])</f>
        <v>58</v>
      </c>
      <c r="D95" s="30">
        <f>(Prüfkriterien_3[[#This Row],[Spalte2]]+30)/10</f>
        <v>8.8000000000000007</v>
      </c>
      <c r="E95" s="94" t="s">
        <v>108</v>
      </c>
      <c r="F95" s="36" t="s">
        <v>243</v>
      </c>
      <c r="G95" s="83"/>
      <c r="H95" s="28"/>
      <c r="I95" s="28"/>
      <c r="J95" s="28"/>
      <c r="K95" s="28"/>
      <c r="L95" s="28"/>
      <c r="M95" s="27"/>
    </row>
    <row r="96" spans="2:13" s="40" customFormat="1" ht="59.4" customHeight="1" x14ac:dyDescent="0.25">
      <c r="B96" s="25" t="str">
        <f>CONCATENATE("3.",Prüfkriterien_3[[#This Row],[Spalte2]])</f>
        <v>3.59</v>
      </c>
      <c r="C96" s="30">
        <f>ROW()-ROW(Prüfkriterien_3[[#Headers],[Spalte3]])</f>
        <v>59</v>
      </c>
      <c r="D96" s="30">
        <f>(Prüfkriterien_3[[#This Row],[Spalte2]]+30)/10</f>
        <v>8.9</v>
      </c>
      <c r="E96" s="94" t="s">
        <v>108</v>
      </c>
      <c r="F96" s="36" t="s">
        <v>244</v>
      </c>
      <c r="G96" s="83"/>
      <c r="H96" s="28"/>
      <c r="I96" s="28"/>
      <c r="J96" s="28"/>
      <c r="K96" s="28"/>
      <c r="L96" s="28"/>
      <c r="M96" s="27"/>
    </row>
    <row r="97" spans="2:13" s="40" customFormat="1" ht="65.25" customHeight="1" x14ac:dyDescent="0.25">
      <c r="B97" s="25" t="str">
        <f>CONCATENATE("3.",Prüfkriterien_3[[#This Row],[Spalte2]])</f>
        <v>3.60</v>
      </c>
      <c r="C97" s="30">
        <f>ROW()-ROW(Prüfkriterien_3[[#Headers],[Spalte3]])</f>
        <v>60</v>
      </c>
      <c r="D97" s="30">
        <f>(Prüfkriterien_3[[#This Row],[Spalte2]]+30)/10</f>
        <v>9</v>
      </c>
      <c r="E97" s="94" t="s">
        <v>109</v>
      </c>
      <c r="F97" s="36" t="s">
        <v>390</v>
      </c>
      <c r="G97" s="83" t="s">
        <v>110</v>
      </c>
      <c r="H97" s="28"/>
      <c r="I97" s="28"/>
      <c r="J97" s="28"/>
      <c r="K97" s="28"/>
      <c r="L97" s="28"/>
      <c r="M97" s="27"/>
    </row>
    <row r="98" spans="2:13" s="40" customFormat="1" ht="121.95" customHeight="1" x14ac:dyDescent="0.25">
      <c r="B98" s="25" t="str">
        <f>CONCATENATE("3.",Prüfkriterien_3[[#This Row],[Spalte2]])</f>
        <v>3.61</v>
      </c>
      <c r="C98" s="30">
        <f>ROW()-ROW(Prüfkriterien_3[[#Headers],[Spalte3]])</f>
        <v>61</v>
      </c>
      <c r="D98" s="30">
        <f>(Prüfkriterien_3[[#This Row],[Spalte2]]+30)/10</f>
        <v>9.1</v>
      </c>
      <c r="E98" s="94" t="s">
        <v>109</v>
      </c>
      <c r="F98" s="36" t="s">
        <v>245</v>
      </c>
      <c r="G98" s="83" t="s">
        <v>161</v>
      </c>
      <c r="H98" s="28"/>
      <c r="I98" s="28"/>
      <c r="J98" s="28"/>
      <c r="K98" s="28"/>
      <c r="L98" s="28"/>
      <c r="M98" s="27"/>
    </row>
    <row r="99" spans="2:13" s="40" customFormat="1" ht="87.6" customHeight="1" x14ac:dyDescent="0.25">
      <c r="B99" s="25" t="str">
        <f>CONCATENATE("3.",Prüfkriterien_3[[#This Row],[Spalte2]])</f>
        <v>3.62</v>
      </c>
      <c r="C99" s="30">
        <f>ROW()-ROW(Prüfkriterien_3[[#Headers],[Spalte3]])</f>
        <v>62</v>
      </c>
      <c r="D99" s="30">
        <f>(Prüfkriterien_3[[#This Row],[Spalte2]]+30)/10</f>
        <v>9.1999999999999993</v>
      </c>
      <c r="E99" s="94" t="s">
        <v>109</v>
      </c>
      <c r="F99" s="83" t="s">
        <v>246</v>
      </c>
      <c r="G99" s="83" t="s">
        <v>391</v>
      </c>
      <c r="H99" s="28"/>
      <c r="I99" s="28"/>
      <c r="J99" s="28"/>
      <c r="K99" s="28"/>
      <c r="L99" s="28"/>
      <c r="M99" s="27"/>
    </row>
    <row r="100" spans="2:13" s="40" customFormat="1" ht="51.6" customHeight="1" x14ac:dyDescent="0.25">
      <c r="B100" s="25" t="str">
        <f>CONCATENATE("3.",Prüfkriterien_3[[#This Row],[Spalte2]])</f>
        <v>3.63</v>
      </c>
      <c r="C100" s="30">
        <f>ROW()-ROW(Prüfkriterien_3[[#Headers],[Spalte3]])</f>
        <v>63</v>
      </c>
      <c r="D100" s="30">
        <f>(Prüfkriterien_3[[#This Row],[Spalte2]]+30)/10</f>
        <v>9.3000000000000007</v>
      </c>
      <c r="E100" s="94" t="s">
        <v>111</v>
      </c>
      <c r="F100" s="83" t="s">
        <v>247</v>
      </c>
      <c r="G100" s="83" t="s">
        <v>407</v>
      </c>
      <c r="H100" s="28"/>
      <c r="I100" s="28" t="s">
        <v>36</v>
      </c>
      <c r="J100" s="28" t="s">
        <v>36</v>
      </c>
      <c r="K100" s="28"/>
      <c r="L100" s="28"/>
      <c r="M100" s="27"/>
    </row>
    <row r="101" spans="2:13" s="40" customFormat="1" ht="48" customHeight="1" x14ac:dyDescent="0.25">
      <c r="B101" s="25" t="str">
        <f>CONCATENATE("3.",Prüfkriterien_3[[#This Row],[Spalte2]])</f>
        <v>3.64</v>
      </c>
      <c r="C101" s="30">
        <f>ROW()-ROW(Prüfkriterien_3[[#Headers],[Spalte3]])</f>
        <v>64</v>
      </c>
      <c r="D101" s="30">
        <f>(Prüfkriterien_3[[#This Row],[Spalte2]]+30)/10</f>
        <v>9.4</v>
      </c>
      <c r="E101" s="94" t="s">
        <v>111</v>
      </c>
      <c r="F101" s="83" t="s">
        <v>248</v>
      </c>
      <c r="G101" s="83" t="s">
        <v>145</v>
      </c>
      <c r="H101" s="28"/>
      <c r="I101" s="28" t="s">
        <v>36</v>
      </c>
      <c r="J101" s="28" t="s">
        <v>36</v>
      </c>
      <c r="K101" s="28"/>
      <c r="L101" s="28" t="s">
        <v>36</v>
      </c>
      <c r="M101" s="27"/>
    </row>
    <row r="102" spans="2:13" s="40" customFormat="1" ht="48.75" customHeight="1" x14ac:dyDescent="0.25">
      <c r="B102" s="25" t="str">
        <f>CONCATENATE("3.",Prüfkriterien_3[[#This Row],[Spalte2]])</f>
        <v>3.65</v>
      </c>
      <c r="C102" s="30">
        <f>ROW()-ROW(Prüfkriterien_3[[#Headers],[Spalte3]])</f>
        <v>65</v>
      </c>
      <c r="D102" s="30">
        <f>(Prüfkriterien_3[[#This Row],[Spalte2]]+30)/10</f>
        <v>9.5</v>
      </c>
      <c r="E102" s="94" t="s">
        <v>111</v>
      </c>
      <c r="F102" s="83" t="s">
        <v>249</v>
      </c>
      <c r="G102" s="83"/>
      <c r="H102" s="28"/>
      <c r="I102" s="28"/>
      <c r="J102" s="28"/>
      <c r="K102" s="28"/>
      <c r="L102" s="28"/>
      <c r="M102" s="27"/>
    </row>
    <row r="103" spans="2:13" s="40" customFormat="1" ht="40.5" customHeight="1" x14ac:dyDescent="0.25">
      <c r="B103" s="25" t="str">
        <f>CONCATENATE("3.",Prüfkriterien_3[[#This Row],[Spalte2]])</f>
        <v>3.66</v>
      </c>
      <c r="C103" s="30">
        <f>ROW()-ROW(Prüfkriterien_3[[#Headers],[Spalte3]])</f>
        <v>66</v>
      </c>
      <c r="D103" s="30">
        <f>(Prüfkriterien_3[[#This Row],[Spalte2]]+30)/10</f>
        <v>9.6</v>
      </c>
      <c r="E103" s="94" t="s">
        <v>111</v>
      </c>
      <c r="F103" s="83" t="s">
        <v>250</v>
      </c>
      <c r="G103" s="83"/>
      <c r="H103" s="28"/>
      <c r="I103" s="28"/>
      <c r="J103" s="28"/>
      <c r="K103" s="28"/>
      <c r="L103" s="28"/>
      <c r="M103" s="27"/>
    </row>
    <row r="104" spans="2:13" s="40" customFormat="1" ht="48" customHeight="1" x14ac:dyDescent="0.25">
      <c r="B104" s="25" t="str">
        <f>CONCATENATE("3.",Prüfkriterien_3[[#This Row],[Spalte2]])</f>
        <v>3.67</v>
      </c>
      <c r="C104" s="30">
        <f>ROW()-ROW(Prüfkriterien_3[[#Headers],[Spalte3]])</f>
        <v>67</v>
      </c>
      <c r="D104" s="30">
        <f>(Prüfkriterien_3[[#This Row],[Spalte2]]+30)/10</f>
        <v>9.6999999999999993</v>
      </c>
      <c r="E104" s="94" t="s">
        <v>111</v>
      </c>
      <c r="F104" s="36" t="s">
        <v>251</v>
      </c>
      <c r="G104" s="83" t="s">
        <v>392</v>
      </c>
      <c r="H104" s="28"/>
      <c r="I104" s="28"/>
      <c r="J104" s="28"/>
      <c r="K104" s="28"/>
      <c r="L104" s="28"/>
      <c r="M104" s="27"/>
    </row>
    <row r="105" spans="2:13" s="40" customFormat="1" ht="50.4" customHeight="1" x14ac:dyDescent="0.25">
      <c r="B105" s="25" t="str">
        <f>CONCATENATE("3.",Prüfkriterien_3[[#This Row],[Spalte2]])</f>
        <v>3.68</v>
      </c>
      <c r="C105" s="30">
        <f>ROW()-ROW(Prüfkriterien_3[[#Headers],[Spalte3]])</f>
        <v>68</v>
      </c>
      <c r="D105" s="30">
        <f>(Prüfkriterien_3[[#This Row],[Spalte2]]+30)/10</f>
        <v>9.8000000000000007</v>
      </c>
      <c r="E105" s="94" t="s">
        <v>111</v>
      </c>
      <c r="F105" s="36" t="s">
        <v>252</v>
      </c>
      <c r="G105" s="83" t="s">
        <v>112</v>
      </c>
      <c r="H105" s="28"/>
      <c r="I105" s="28"/>
      <c r="J105" s="28"/>
      <c r="K105" s="28"/>
      <c r="L105" s="28"/>
      <c r="M105" s="27"/>
    </row>
    <row r="106" spans="2:13" s="40" customFormat="1" ht="40.200000000000003" customHeight="1" x14ac:dyDescent="0.25">
      <c r="B106" s="25" t="str">
        <f>CONCATENATE("3.",Prüfkriterien_3[[#This Row],[Spalte2]])</f>
        <v>3.69</v>
      </c>
      <c r="C106" s="30">
        <f>ROW()-ROW(Prüfkriterien_3[[#Headers],[Spalte3]])</f>
        <v>69</v>
      </c>
      <c r="D106" s="30">
        <f>(Prüfkriterien_3[[#This Row],[Spalte2]]+30)/10</f>
        <v>9.9</v>
      </c>
      <c r="E106" s="94" t="s">
        <v>111</v>
      </c>
      <c r="F106" s="36" t="s">
        <v>253</v>
      </c>
      <c r="G106" s="83"/>
      <c r="H106" s="28"/>
      <c r="I106" s="28"/>
      <c r="J106" s="28"/>
      <c r="K106" s="28"/>
      <c r="L106" s="28"/>
      <c r="M106" s="27"/>
    </row>
    <row r="107" spans="2:13" s="40" customFormat="1" ht="43.2" customHeight="1" x14ac:dyDescent="0.25">
      <c r="B107" s="25" t="str">
        <f>CONCATENATE("3.",Prüfkriterien_3[[#This Row],[Spalte2]])</f>
        <v>3.70</v>
      </c>
      <c r="C107" s="30">
        <f>ROW()-ROW(Prüfkriterien_3[[#Headers],[Spalte3]])</f>
        <v>70</v>
      </c>
      <c r="D107" s="30">
        <f>(Prüfkriterien_3[[#This Row],[Spalte2]]+30)/10</f>
        <v>10</v>
      </c>
      <c r="E107" s="94" t="s">
        <v>111</v>
      </c>
      <c r="F107" s="36" t="s">
        <v>254</v>
      </c>
      <c r="G107" s="83"/>
      <c r="H107" s="28"/>
      <c r="I107" s="28"/>
      <c r="J107" s="28"/>
      <c r="K107" s="28"/>
      <c r="L107" s="28"/>
      <c r="M107" s="27"/>
    </row>
    <row r="108" spans="2:13" s="40" customFormat="1" ht="43.2" customHeight="1" x14ac:dyDescent="0.25">
      <c r="B108" s="25" t="str">
        <f>CONCATENATE("3.",Prüfkriterien_3[[#This Row],[Spalte2]])</f>
        <v>3.71</v>
      </c>
      <c r="C108" s="30">
        <f>ROW()-ROW(Prüfkriterien_3[[#Headers],[Spalte3]])</f>
        <v>71</v>
      </c>
      <c r="D108" s="30">
        <f>(Prüfkriterien_3[[#This Row],[Spalte2]]+30)/10</f>
        <v>10.1</v>
      </c>
      <c r="E108" s="94" t="s">
        <v>111</v>
      </c>
      <c r="F108" s="36" t="s">
        <v>255</v>
      </c>
      <c r="G108" s="83" t="s">
        <v>375</v>
      </c>
      <c r="H108" s="28"/>
      <c r="I108" s="28"/>
      <c r="J108" s="28"/>
      <c r="K108" s="28"/>
      <c r="L108" s="28"/>
      <c r="M108" s="115"/>
    </row>
    <row r="109" spans="2:13" s="40" customFormat="1" ht="56.4" customHeight="1" x14ac:dyDescent="0.25">
      <c r="B109" s="25" t="str">
        <f>CONCATENATE("3.",Prüfkriterien_3[[#This Row],[Spalte2]])</f>
        <v>3.72</v>
      </c>
      <c r="C109" s="30">
        <f>ROW()-ROW(Prüfkriterien_3[[#Headers],[Spalte3]])</f>
        <v>72</v>
      </c>
      <c r="D109" s="30">
        <f>(Prüfkriterien_3[[#This Row],[Spalte2]]+30)/10</f>
        <v>10.199999999999999</v>
      </c>
      <c r="E109" s="94" t="s">
        <v>111</v>
      </c>
      <c r="F109" s="36" t="s">
        <v>256</v>
      </c>
      <c r="G109" s="83" t="s">
        <v>375</v>
      </c>
      <c r="H109" s="28"/>
      <c r="I109" s="28"/>
      <c r="J109" s="28"/>
      <c r="K109" s="28"/>
      <c r="L109" s="28"/>
      <c r="M109" s="115"/>
    </row>
    <row r="110" spans="2:13" s="40" customFormat="1" ht="45.6" customHeight="1" x14ac:dyDescent="0.25">
      <c r="B110" s="25" t="str">
        <f>CONCATENATE("3.",Prüfkriterien_3[[#This Row],[Spalte2]])</f>
        <v>3.73</v>
      </c>
      <c r="C110" s="30">
        <f>ROW()-ROW(Prüfkriterien_3[[#Headers],[Spalte3]])</f>
        <v>73</v>
      </c>
      <c r="D110" s="30">
        <f>(Prüfkriterien_3[[#This Row],[Spalte2]]+30)/10</f>
        <v>10.3</v>
      </c>
      <c r="E110" s="94" t="s">
        <v>111</v>
      </c>
      <c r="F110" s="36" t="s">
        <v>257</v>
      </c>
      <c r="G110" s="83" t="s">
        <v>100</v>
      </c>
      <c r="H110" s="28"/>
      <c r="I110" s="28"/>
      <c r="J110" s="28"/>
      <c r="K110" s="28"/>
      <c r="L110" s="28"/>
      <c r="M110" s="27"/>
    </row>
    <row r="111" spans="2:13" s="40" customFormat="1" ht="34.200000000000003" customHeight="1" x14ac:dyDescent="0.25">
      <c r="B111" s="25" t="str">
        <f>CONCATENATE("3.",Prüfkriterien_3[[#This Row],[Spalte2]])</f>
        <v>3.74</v>
      </c>
      <c r="C111" s="30">
        <f>ROW()-ROW(Prüfkriterien_3[[#Headers],[Spalte3]])</f>
        <v>74</v>
      </c>
      <c r="D111" s="30">
        <f>(Prüfkriterien_3[[#This Row],[Spalte2]]+30)/10</f>
        <v>10.4</v>
      </c>
      <c r="E111" s="94" t="s">
        <v>111</v>
      </c>
      <c r="F111" s="36" t="s">
        <v>258</v>
      </c>
      <c r="G111" s="83" t="s">
        <v>159</v>
      </c>
      <c r="H111" s="28"/>
      <c r="I111" s="28"/>
      <c r="J111" s="28"/>
      <c r="K111" s="28"/>
      <c r="L111" s="28"/>
      <c r="M111" s="27"/>
    </row>
    <row r="112" spans="2:13" s="40" customFormat="1" ht="45" customHeight="1" x14ac:dyDescent="0.25">
      <c r="B112" s="25" t="str">
        <f>CONCATENATE("3.",Prüfkriterien_3[[#This Row],[Spalte2]])</f>
        <v>3.75</v>
      </c>
      <c r="C112" s="30">
        <f>ROW()-ROW(Prüfkriterien_3[[#Headers],[Spalte3]])</f>
        <v>75</v>
      </c>
      <c r="D112" s="30">
        <f>(Prüfkriterien_3[[#This Row],[Spalte2]]+30)/10</f>
        <v>10.5</v>
      </c>
      <c r="E112" s="94" t="s">
        <v>111</v>
      </c>
      <c r="F112" s="36" t="s">
        <v>259</v>
      </c>
      <c r="G112" s="89" t="s">
        <v>331</v>
      </c>
      <c r="H112" s="28"/>
      <c r="I112" s="28"/>
      <c r="J112" s="28"/>
      <c r="K112" s="28"/>
      <c r="L112" s="28"/>
      <c r="M112" s="27"/>
    </row>
    <row r="113" spans="2:13" s="40" customFormat="1" ht="79.95" customHeight="1" x14ac:dyDescent="0.25">
      <c r="B113" s="25" t="str">
        <f>CONCATENATE("3.",Prüfkriterien_3[[#This Row],[Spalte2]])</f>
        <v>3.76</v>
      </c>
      <c r="C113" s="30">
        <f>ROW()-ROW(Prüfkriterien_3[[#Headers],[Spalte3]])</f>
        <v>76</v>
      </c>
      <c r="D113" s="30">
        <f>(Prüfkriterien_3[[#This Row],[Spalte2]]+30)/10</f>
        <v>10.6</v>
      </c>
      <c r="E113" s="94" t="s">
        <v>111</v>
      </c>
      <c r="F113" s="36" t="s">
        <v>260</v>
      </c>
      <c r="G113" s="83" t="s">
        <v>339</v>
      </c>
      <c r="H113" s="28"/>
      <c r="I113" s="28"/>
      <c r="J113" s="28"/>
      <c r="K113" s="28"/>
      <c r="L113" s="28"/>
      <c r="M113" s="27"/>
    </row>
    <row r="114" spans="2:13" s="40" customFormat="1" ht="285.60000000000002" customHeight="1" x14ac:dyDescent="0.25">
      <c r="B114" s="25" t="str">
        <f>CONCATENATE("3.",Prüfkriterien_3[[#This Row],[Spalte2]])</f>
        <v>3.77</v>
      </c>
      <c r="C114" s="30">
        <f>ROW()-ROW(Prüfkriterien_3[[#Headers],[Spalte3]])</f>
        <v>77</v>
      </c>
      <c r="D114" s="30">
        <f>(Prüfkriterien_3[[#This Row],[Spalte2]]+30)/10</f>
        <v>10.7</v>
      </c>
      <c r="E114" s="94" t="s">
        <v>111</v>
      </c>
      <c r="F114" s="36" t="s">
        <v>261</v>
      </c>
      <c r="G114" s="93" t="s">
        <v>393</v>
      </c>
      <c r="H114" s="28"/>
      <c r="I114" s="28"/>
      <c r="J114" s="28"/>
      <c r="K114" s="28"/>
      <c r="L114" s="28"/>
      <c r="M114" s="27"/>
    </row>
    <row r="115" spans="2:13" s="40" customFormat="1" ht="36" customHeight="1" x14ac:dyDescent="0.25">
      <c r="B115" s="124" t="str">
        <f>CONCATENATE("3.",Prüfkriterien_3[[#This Row],[Spalte2]])</f>
        <v>3.78</v>
      </c>
      <c r="C115" s="125">
        <f>ROW()-ROW(Prüfkriterien_3[[#Headers],[Spalte3]])</f>
        <v>78</v>
      </c>
      <c r="D115" s="125">
        <f>(Prüfkriterien_3[[#This Row],[Spalte2]]+30)/10</f>
        <v>10.8</v>
      </c>
      <c r="E115" s="126" t="s">
        <v>111</v>
      </c>
      <c r="F115" s="127" t="s">
        <v>262</v>
      </c>
      <c r="G115" s="128" t="s">
        <v>331</v>
      </c>
      <c r="H115" s="129"/>
      <c r="I115" s="129"/>
      <c r="J115" s="129"/>
      <c r="K115" s="129"/>
      <c r="L115" s="129"/>
      <c r="M115" s="130"/>
    </row>
    <row r="116" spans="2:13" s="40" customFormat="1" ht="82.8" customHeight="1" x14ac:dyDescent="0.25">
      <c r="B116" s="101" t="str">
        <f>CONCATENATE("3.",Prüfkriterien_3[[#This Row],[Spalte2]])</f>
        <v>3.79</v>
      </c>
      <c r="C116" s="102">
        <f>ROW()-ROW(Prüfkriterien_3[[#Headers],[Spalte3]])</f>
        <v>79</v>
      </c>
      <c r="D116" s="102">
        <f>(Prüfkriterien_3[[#This Row],[Spalte2]]+30)/10</f>
        <v>10.9</v>
      </c>
      <c r="E116" s="103" t="s">
        <v>130</v>
      </c>
      <c r="F116" s="108" t="s">
        <v>263</v>
      </c>
      <c r="G116" s="108" t="s">
        <v>394</v>
      </c>
      <c r="H116" s="15"/>
      <c r="I116" s="15"/>
      <c r="J116" s="15"/>
      <c r="K116" s="15"/>
      <c r="L116" s="15"/>
      <c r="M116" s="119"/>
    </row>
    <row r="117" spans="2:13" x14ac:dyDescent="0.25">
      <c r="B117" s="180" t="s">
        <v>113</v>
      </c>
      <c r="C117" s="181"/>
      <c r="D117" s="181"/>
      <c r="E117" s="181"/>
      <c r="F117" s="181"/>
      <c r="G117" s="181"/>
      <c r="H117" s="181"/>
      <c r="I117" s="181"/>
      <c r="J117" s="181"/>
      <c r="K117" s="181"/>
      <c r="L117" s="181"/>
      <c r="M117" s="182"/>
    </row>
    <row r="118" spans="2:13" hidden="1" x14ac:dyDescent="0.25">
      <c r="B118" s="37" t="s">
        <v>39</v>
      </c>
      <c r="C118" s="38" t="s">
        <v>40</v>
      </c>
      <c r="D118" s="38" t="s">
        <v>41</v>
      </c>
      <c r="E118" s="26" t="s">
        <v>42</v>
      </c>
      <c r="F118" s="27" t="s">
        <v>43</v>
      </c>
      <c r="G118" s="27" t="s">
        <v>46</v>
      </c>
      <c r="H118" s="28" t="s">
        <v>47</v>
      </c>
      <c r="I118" s="28" t="s">
        <v>48</v>
      </c>
      <c r="J118" s="28" t="s">
        <v>49</v>
      </c>
      <c r="K118" s="28" t="s">
        <v>50</v>
      </c>
      <c r="L118" s="28" t="s">
        <v>51</v>
      </c>
      <c r="M118" s="29" t="s">
        <v>52</v>
      </c>
    </row>
    <row r="119" spans="2:13" ht="130.5" customHeight="1" x14ac:dyDescent="0.25">
      <c r="B119" s="37" t="str">
        <f>CONCATENATE("4.",Prüfkriterien_4[[#This Row],[Spalte2]])</f>
        <v>4.1</v>
      </c>
      <c r="C119" s="38">
        <f>ROW()-ROW(Prüfkriterien_4[[#Headers],[Spalte3]])</f>
        <v>1</v>
      </c>
      <c r="D119" s="38">
        <f>(Prüfkriterien_4[Spalte2]+40)/10</f>
        <v>4.0999999999999996</v>
      </c>
      <c r="E119" s="198" t="s">
        <v>115</v>
      </c>
      <c r="F119" s="61" t="s">
        <v>264</v>
      </c>
      <c r="G119" s="61" t="s">
        <v>395</v>
      </c>
      <c r="H119" s="28"/>
      <c r="I119" s="28" t="s">
        <v>36</v>
      </c>
      <c r="J119" s="28" t="s">
        <v>36</v>
      </c>
      <c r="K119" s="28"/>
      <c r="L119" s="28" t="s">
        <v>36</v>
      </c>
      <c r="M119" s="27"/>
    </row>
    <row r="120" spans="2:13" ht="172.2" customHeight="1" x14ac:dyDescent="0.25">
      <c r="B120" s="43" t="str">
        <f>CONCATENATE("4.",Prüfkriterien_4[[#This Row],[Spalte2]])</f>
        <v>4.2</v>
      </c>
      <c r="C120" s="44">
        <f>ROW()-ROW(Prüfkriterien_4[[#Headers],[Spalte3]])</f>
        <v>2</v>
      </c>
      <c r="D120" s="44">
        <f>(Prüfkriterien_4[Spalte2]+40)/10</f>
        <v>4.2</v>
      </c>
      <c r="E120" s="197" t="s">
        <v>117</v>
      </c>
      <c r="F120" s="75" t="s">
        <v>321</v>
      </c>
      <c r="G120" s="27" t="s">
        <v>396</v>
      </c>
      <c r="H120" s="28"/>
      <c r="I120" s="33" t="s">
        <v>36</v>
      </c>
      <c r="J120" s="33" t="s">
        <v>36</v>
      </c>
      <c r="K120" s="28"/>
      <c r="L120" s="28"/>
      <c r="M120" s="118"/>
    </row>
    <row r="121" spans="2:13" ht="142.19999999999999" customHeight="1" x14ac:dyDescent="0.25">
      <c r="B121" s="43" t="str">
        <f>CONCATENATE("4.",Prüfkriterien_4[[#This Row],[Spalte2]])</f>
        <v>4.3</v>
      </c>
      <c r="C121" s="44">
        <f>ROW()-ROW(Prüfkriterien_4[[#Headers],[Spalte3]])</f>
        <v>3</v>
      </c>
      <c r="D121" s="44">
        <f>(Prüfkriterien_4[Spalte2]+40)/10</f>
        <v>4.3</v>
      </c>
      <c r="E121" s="197" t="s">
        <v>117</v>
      </c>
      <c r="F121" s="202" t="s">
        <v>322</v>
      </c>
      <c r="G121" s="27" t="s">
        <v>397</v>
      </c>
      <c r="H121" s="28"/>
      <c r="I121" s="33" t="s">
        <v>36</v>
      </c>
      <c r="J121" s="33" t="s">
        <v>36</v>
      </c>
      <c r="K121" s="28"/>
      <c r="L121" s="28"/>
      <c r="M121" s="118"/>
    </row>
    <row r="122" spans="2:13" ht="190.2" customHeight="1" x14ac:dyDescent="0.25">
      <c r="B122" s="43" t="str">
        <f>CONCATENATE("4.",Prüfkriterien_4[[#This Row],[Spalte2]])</f>
        <v>4.4</v>
      </c>
      <c r="C122" s="44">
        <f>ROW()-ROW(Prüfkriterien_4[[#Headers],[Spalte3]])</f>
        <v>4</v>
      </c>
      <c r="D122" s="44">
        <f>(Prüfkriterien_4[Spalte2]+40)/10</f>
        <v>4.4000000000000004</v>
      </c>
      <c r="E122" s="197" t="s">
        <v>117</v>
      </c>
      <c r="F122" s="75" t="s">
        <v>323</v>
      </c>
      <c r="G122" s="27" t="s">
        <v>398</v>
      </c>
      <c r="H122" s="28"/>
      <c r="I122" s="33" t="s">
        <v>36</v>
      </c>
      <c r="J122" s="33" t="s">
        <v>36</v>
      </c>
      <c r="K122" s="28"/>
      <c r="L122" s="28"/>
      <c r="M122" s="118"/>
    </row>
    <row r="123" spans="2:13" ht="64.2" customHeight="1" x14ac:dyDescent="0.25">
      <c r="B123" s="43" t="str">
        <f>CONCATENATE("4.",Prüfkriterien_4[[#This Row],[Spalte2]])</f>
        <v>4.5</v>
      </c>
      <c r="C123" s="44">
        <f>ROW()-ROW(Prüfkriterien_4[[#Headers],[Spalte3]])</f>
        <v>5</v>
      </c>
      <c r="D123" s="44">
        <f>(Prüfkriterien_4[Spalte2]+40)/10</f>
        <v>4.5</v>
      </c>
      <c r="E123" s="198" t="s">
        <v>117</v>
      </c>
      <c r="F123" s="199" t="s">
        <v>364</v>
      </c>
      <c r="G123" s="61"/>
      <c r="H123" s="28"/>
      <c r="I123" s="28"/>
      <c r="J123" s="28"/>
      <c r="K123" s="28"/>
      <c r="L123" s="28"/>
      <c r="M123" s="118"/>
    </row>
    <row r="124" spans="2:13" ht="36.75" customHeight="1" x14ac:dyDescent="0.25">
      <c r="B124" s="43" t="str">
        <f>CONCATENATE("4.",Prüfkriterien_4[[#This Row],[Spalte2]])</f>
        <v>4.6</v>
      </c>
      <c r="C124" s="44">
        <f>ROW()-ROW(Prüfkriterien_4[[#Headers],[Spalte3]])</f>
        <v>6</v>
      </c>
      <c r="D124" s="44">
        <f>(Prüfkriterien_4[Spalte2]+40)/10</f>
        <v>4.5999999999999996</v>
      </c>
      <c r="E124" s="198" t="s">
        <v>117</v>
      </c>
      <c r="F124" s="199" t="s">
        <v>399</v>
      </c>
      <c r="G124" s="62" t="s">
        <v>116</v>
      </c>
      <c r="H124" s="46"/>
      <c r="I124" s="46"/>
      <c r="J124" s="46"/>
      <c r="K124" s="46"/>
      <c r="L124" s="46"/>
      <c r="M124" s="118"/>
    </row>
    <row r="125" spans="2:13" ht="28.95" customHeight="1" x14ac:dyDescent="0.25">
      <c r="B125" s="43" t="str">
        <f>CONCATENATE("4.",Prüfkriterien_4[[#This Row],[Spalte2]])</f>
        <v>4.7</v>
      </c>
      <c r="C125" s="44">
        <f>ROW()-ROW(Prüfkriterien_4[[#Headers],[Spalte3]])</f>
        <v>7</v>
      </c>
      <c r="D125" s="44">
        <f>(Prüfkriterien_4[Spalte2]+40)/10</f>
        <v>4.7</v>
      </c>
      <c r="E125" s="198" t="s">
        <v>114</v>
      </c>
      <c r="F125" s="61" t="s">
        <v>265</v>
      </c>
      <c r="G125" s="61" t="s">
        <v>414</v>
      </c>
      <c r="H125" s="46"/>
      <c r="I125" s="46" t="s">
        <v>36</v>
      </c>
      <c r="J125" s="46" t="s">
        <v>36</v>
      </c>
      <c r="K125" s="46"/>
      <c r="L125" s="46" t="s">
        <v>36</v>
      </c>
      <c r="M125" s="118"/>
    </row>
    <row r="126" spans="2:13" ht="33" customHeight="1" x14ac:dyDescent="0.25">
      <c r="B126" s="43" t="str">
        <f>CONCATENATE("4.",Prüfkriterien_4[[#This Row],[Spalte2]])</f>
        <v>4.8</v>
      </c>
      <c r="C126" s="44">
        <f>ROW()-ROW(Prüfkriterien_4[[#Headers],[Spalte3]])</f>
        <v>8</v>
      </c>
      <c r="D126" s="44">
        <f>(Prüfkriterien_4[Spalte2]+40)/10</f>
        <v>4.8</v>
      </c>
      <c r="E126" s="198" t="s">
        <v>115</v>
      </c>
      <c r="F126" s="61" t="s">
        <v>266</v>
      </c>
      <c r="G126" s="61" t="s">
        <v>415</v>
      </c>
      <c r="H126" s="46"/>
      <c r="I126" s="46" t="s">
        <v>36</v>
      </c>
      <c r="J126" s="46" t="s">
        <v>36</v>
      </c>
      <c r="K126" s="46"/>
      <c r="L126" s="46" t="s">
        <v>36</v>
      </c>
      <c r="M126" s="118"/>
    </row>
    <row r="127" spans="2:13" ht="29.4" customHeight="1" x14ac:dyDescent="0.25">
      <c r="B127" s="43" t="str">
        <f>CONCATENATE("4.",Prüfkriterien_4[[#This Row],[Spalte2]])</f>
        <v>4.9</v>
      </c>
      <c r="C127" s="44">
        <f>ROW()-ROW(Prüfkriterien_4[[#Headers],[Spalte3]])</f>
        <v>9</v>
      </c>
      <c r="D127" s="44">
        <f>(Prüfkriterien_4[Spalte2]+40)/10</f>
        <v>4.9000000000000004</v>
      </c>
      <c r="E127" s="26" t="s">
        <v>118</v>
      </c>
      <c r="F127" s="27" t="s">
        <v>267</v>
      </c>
      <c r="G127" s="27" t="s">
        <v>408</v>
      </c>
      <c r="H127" s="46"/>
      <c r="I127" s="46" t="s">
        <v>36</v>
      </c>
      <c r="J127" s="46" t="s">
        <v>36</v>
      </c>
      <c r="K127" s="46"/>
      <c r="L127" s="46"/>
      <c r="M127" s="118"/>
    </row>
    <row r="128" spans="2:13" ht="30" customHeight="1" x14ac:dyDescent="0.25">
      <c r="B128" s="43" t="str">
        <f>CONCATENATE("4.",Prüfkriterien_4[[#This Row],[Spalte2]])</f>
        <v>4.10</v>
      </c>
      <c r="C128" s="44">
        <f>ROW()-ROW(Prüfkriterien_4[[#Headers],[Spalte3]])</f>
        <v>10</v>
      </c>
      <c r="D128" s="44">
        <f>(Prüfkriterien_4[Spalte2]+40)/10</f>
        <v>5</v>
      </c>
      <c r="E128" s="26" t="s">
        <v>118</v>
      </c>
      <c r="F128" s="27" t="s">
        <v>268</v>
      </c>
      <c r="G128" s="27" t="s">
        <v>416</v>
      </c>
      <c r="H128" s="46"/>
      <c r="I128" s="46" t="s">
        <v>36</v>
      </c>
      <c r="J128" s="46" t="s">
        <v>36</v>
      </c>
      <c r="K128" s="46"/>
      <c r="L128" s="46" t="s">
        <v>36</v>
      </c>
      <c r="M128" s="118"/>
    </row>
    <row r="129" spans="2:13" ht="41.25" customHeight="1" x14ac:dyDescent="0.25">
      <c r="B129" s="43" t="str">
        <f>CONCATENATE("4.",Prüfkriterien_4[[#This Row],[Spalte2]])</f>
        <v>4.11</v>
      </c>
      <c r="C129" s="44">
        <f>ROW()-ROW(Prüfkriterien_4[[#Headers],[Spalte3]])</f>
        <v>11</v>
      </c>
      <c r="D129" s="44">
        <f>(Prüfkriterien_4[Spalte2]+40)/10</f>
        <v>5.0999999999999996</v>
      </c>
      <c r="E129" s="26" t="s">
        <v>118</v>
      </c>
      <c r="F129" s="27" t="s">
        <v>269</v>
      </c>
      <c r="G129" s="27" t="s">
        <v>162</v>
      </c>
      <c r="H129" s="46"/>
      <c r="I129" s="46"/>
      <c r="J129" s="46"/>
      <c r="K129" s="46"/>
      <c r="L129" s="46"/>
      <c r="M129" s="118"/>
    </row>
    <row r="130" spans="2:13" ht="61.5" customHeight="1" x14ac:dyDescent="0.25">
      <c r="B130" s="43" t="str">
        <f>CONCATENATE("4.",Prüfkriterien_4[[#This Row],[Spalte2]])</f>
        <v>4.12</v>
      </c>
      <c r="C130" s="44">
        <f>ROW()-ROW(Prüfkriterien_4[[#Headers],[Spalte3]])</f>
        <v>12</v>
      </c>
      <c r="D130" s="44">
        <f>(Prüfkriterien_4[Spalte2]+40)/10</f>
        <v>5.2</v>
      </c>
      <c r="E130" s="26" t="s">
        <v>118</v>
      </c>
      <c r="F130" s="27" t="s">
        <v>270</v>
      </c>
      <c r="G130" s="27" t="s">
        <v>119</v>
      </c>
      <c r="H130" s="46"/>
      <c r="I130" s="46"/>
      <c r="J130" s="46"/>
      <c r="K130" s="46"/>
      <c r="L130" s="46"/>
      <c r="M130" s="118"/>
    </row>
    <row r="131" spans="2:13" ht="42.6" customHeight="1" x14ac:dyDescent="0.25">
      <c r="B131" s="43" t="str">
        <f>CONCATENATE("4.",Prüfkriterien_4[[#This Row],[Spalte2]])</f>
        <v>4.13</v>
      </c>
      <c r="C131" s="44">
        <f>ROW()-ROW(Prüfkriterien_4[[#Headers],[Spalte3]])</f>
        <v>13</v>
      </c>
      <c r="D131" s="44">
        <f>(Prüfkriterien_4[Spalte2]+40)/10</f>
        <v>5.3</v>
      </c>
      <c r="E131" s="26" t="s">
        <v>118</v>
      </c>
      <c r="F131" s="27" t="s">
        <v>400</v>
      </c>
      <c r="G131" s="118" t="s">
        <v>348</v>
      </c>
      <c r="H131" s="46"/>
      <c r="I131" s="46"/>
      <c r="J131" s="46"/>
      <c r="K131" s="46"/>
      <c r="L131" s="46"/>
      <c r="M131" s="118"/>
    </row>
    <row r="132" spans="2:13" ht="33.75" customHeight="1" x14ac:dyDescent="0.25">
      <c r="B132" s="43" t="str">
        <f>CONCATENATE("4.",Prüfkriterien_4[[#This Row],[Spalte2]])</f>
        <v>4.14</v>
      </c>
      <c r="C132" s="44">
        <f>ROW()-ROW(Prüfkriterien_4[[#Headers],[Spalte3]])</f>
        <v>14</v>
      </c>
      <c r="D132" s="44">
        <f>(Prüfkriterien_4[Spalte2]+40)/10</f>
        <v>5.4</v>
      </c>
      <c r="E132" s="26" t="s">
        <v>118</v>
      </c>
      <c r="F132" s="27" t="s">
        <v>271</v>
      </c>
      <c r="G132" s="118"/>
      <c r="H132" s="46"/>
      <c r="I132" s="46"/>
      <c r="J132" s="46"/>
      <c r="K132" s="46"/>
      <c r="L132" s="46"/>
      <c r="M132" s="118"/>
    </row>
    <row r="133" spans="2:13" ht="51.6" customHeight="1" x14ac:dyDescent="0.25">
      <c r="B133" s="43" t="str">
        <f>CONCATENATE("4.",Prüfkriterien_4[[#This Row],[Spalte2]])</f>
        <v>4.15</v>
      </c>
      <c r="C133" s="44">
        <f>ROW()-ROW(Prüfkriterien_4[[#Headers],[Spalte3]])</f>
        <v>15</v>
      </c>
      <c r="D133" s="44">
        <f>(Prüfkriterien_4[Spalte2]+40)/10</f>
        <v>5.5</v>
      </c>
      <c r="E133" s="26" t="s">
        <v>118</v>
      </c>
      <c r="F133" s="61" t="s">
        <v>272</v>
      </c>
      <c r="G133" s="61" t="s">
        <v>417</v>
      </c>
      <c r="H133" s="46"/>
      <c r="I133" s="46" t="s">
        <v>36</v>
      </c>
      <c r="J133" s="46" t="s">
        <v>36</v>
      </c>
      <c r="K133" s="46"/>
      <c r="L133" s="46" t="s">
        <v>36</v>
      </c>
      <c r="M133" s="118"/>
    </row>
    <row r="134" spans="2:13" ht="64.2" customHeight="1" x14ac:dyDescent="0.25">
      <c r="B134" s="43" t="str">
        <f>CONCATENATE("4.",Prüfkriterien_4[[#This Row],[Spalte2]])</f>
        <v>4.16</v>
      </c>
      <c r="C134" s="44">
        <f>ROW()-ROW(Prüfkriterien_4[[#Headers],[Spalte3]])</f>
        <v>16</v>
      </c>
      <c r="D134" s="44">
        <f>(Prüfkriterien_4[Spalte2]+40)/10</f>
        <v>5.6</v>
      </c>
      <c r="E134" s="26" t="s">
        <v>118</v>
      </c>
      <c r="F134" s="61" t="s">
        <v>401</v>
      </c>
      <c r="G134" s="61" t="s">
        <v>418</v>
      </c>
      <c r="H134" s="46"/>
      <c r="I134" s="46" t="s">
        <v>36</v>
      </c>
      <c r="J134" s="46" t="s">
        <v>36</v>
      </c>
      <c r="K134" s="46"/>
      <c r="L134" s="46" t="s">
        <v>36</v>
      </c>
      <c r="M134" s="118"/>
    </row>
    <row r="135" spans="2:13" ht="42" customHeight="1" x14ac:dyDescent="0.25">
      <c r="B135" s="43" t="str">
        <f>CONCATENATE("4.",Prüfkriterien_4[[#This Row],[Spalte2]])</f>
        <v>4.17</v>
      </c>
      <c r="C135" s="44">
        <f>ROW()-ROW(Prüfkriterien_4[[#Headers],[Spalte3]])</f>
        <v>17</v>
      </c>
      <c r="D135" s="44">
        <f>(Prüfkriterien_4[Spalte2]+40)/10</f>
        <v>5.7</v>
      </c>
      <c r="E135" s="198" t="s">
        <v>120</v>
      </c>
      <c r="F135" s="61" t="s">
        <v>273</v>
      </c>
      <c r="G135" s="61" t="s">
        <v>349</v>
      </c>
      <c r="H135" s="46"/>
      <c r="I135" s="46"/>
      <c r="J135" s="46"/>
      <c r="K135" s="46"/>
      <c r="L135" s="46"/>
      <c r="M135" s="118"/>
    </row>
    <row r="136" spans="2:13" ht="49.95" customHeight="1" x14ac:dyDescent="0.25">
      <c r="B136" s="203" t="str">
        <f>CONCATENATE("4.",Prüfkriterien_4[[#This Row],[Spalte2]])</f>
        <v>4.18</v>
      </c>
      <c r="C136" s="204">
        <f>ROW()-ROW(Prüfkriterien_4[[#Headers],[Spalte3]])</f>
        <v>18</v>
      </c>
      <c r="D136" s="204">
        <f>(Prüfkriterien_4[Spalte2]+40)/10</f>
        <v>5.8</v>
      </c>
      <c r="E136" s="200" t="s">
        <v>120</v>
      </c>
      <c r="F136" s="201" t="s">
        <v>274</v>
      </c>
      <c r="G136" s="201"/>
      <c r="H136" s="66"/>
      <c r="I136" s="66"/>
      <c r="J136" s="66"/>
      <c r="K136" s="66"/>
      <c r="L136" s="66"/>
      <c r="M136" s="120"/>
    </row>
    <row r="137" spans="2:13" x14ac:dyDescent="0.25">
      <c r="B137" s="180" t="s">
        <v>121</v>
      </c>
      <c r="C137" s="181"/>
      <c r="D137" s="181"/>
      <c r="E137" s="181"/>
      <c r="F137" s="181"/>
      <c r="G137" s="181"/>
      <c r="H137" s="181"/>
      <c r="I137" s="181"/>
      <c r="J137" s="181"/>
      <c r="K137" s="181"/>
      <c r="L137" s="181"/>
      <c r="M137" s="182"/>
    </row>
    <row r="138" spans="2:13" hidden="1" x14ac:dyDescent="0.25">
      <c r="B138" s="37" t="s">
        <v>39</v>
      </c>
      <c r="C138" s="38" t="s">
        <v>40</v>
      </c>
      <c r="D138" s="38" t="s">
        <v>41</v>
      </c>
      <c r="E138" s="26" t="s">
        <v>42</v>
      </c>
      <c r="F138" s="27" t="s">
        <v>43</v>
      </c>
      <c r="G138" s="27" t="s">
        <v>46</v>
      </c>
      <c r="H138" s="28" t="s">
        <v>47</v>
      </c>
      <c r="I138" s="28" t="s">
        <v>48</v>
      </c>
      <c r="J138" s="28" t="s">
        <v>49</v>
      </c>
      <c r="K138" s="28" t="s">
        <v>50</v>
      </c>
      <c r="L138" s="28" t="s">
        <v>51</v>
      </c>
      <c r="M138" s="29" t="s">
        <v>52</v>
      </c>
    </row>
    <row r="139" spans="2:13" ht="72" customHeight="1" x14ac:dyDescent="0.25">
      <c r="B139" s="25" t="str">
        <f>CONCATENATE("5.",Prüfkriterien_5[[#This Row],[Spalte2]])</f>
        <v>5.1</v>
      </c>
      <c r="C139" s="30">
        <f>ROW()-ROW(Prüfkriterien_5[[#Headers],[Spalte3]])</f>
        <v>1</v>
      </c>
      <c r="D139" s="30">
        <f>(Prüfkriterien_5[Spalte2]+50)/10</f>
        <v>5.0999999999999996</v>
      </c>
      <c r="E139" s="94" t="s">
        <v>122</v>
      </c>
      <c r="F139" s="83" t="s">
        <v>275</v>
      </c>
      <c r="G139" s="83" t="s">
        <v>146</v>
      </c>
      <c r="H139" s="66"/>
      <c r="I139" s="66"/>
      <c r="J139" s="66"/>
      <c r="K139" s="66"/>
      <c r="L139" s="66"/>
      <c r="M139" s="27"/>
    </row>
    <row r="140" spans="2:13" ht="63" customHeight="1" x14ac:dyDescent="0.25">
      <c r="B140" s="91" t="str">
        <f>CONCATENATE("5.",Prüfkriterien_5[[#This Row],[Spalte2]])</f>
        <v>5.2</v>
      </c>
      <c r="C140" s="95">
        <f>ROW()-ROW(Prüfkriterien_5[[#Headers],[Spalte3]])</f>
        <v>2</v>
      </c>
      <c r="D140" s="95">
        <f>(Prüfkriterien_5[Spalte2]+50)/10</f>
        <v>5.2</v>
      </c>
      <c r="E140" s="90" t="s">
        <v>122</v>
      </c>
      <c r="F140" s="83" t="s">
        <v>309</v>
      </c>
      <c r="G140" s="83" t="s">
        <v>147</v>
      </c>
      <c r="H140" s="66"/>
      <c r="I140" s="66"/>
      <c r="J140" s="66"/>
      <c r="K140" s="66"/>
      <c r="L140" s="66"/>
      <c r="M140" s="118"/>
    </row>
    <row r="141" spans="2:13" ht="103.2" customHeight="1" x14ac:dyDescent="0.25">
      <c r="B141" s="25" t="str">
        <f>CONCATENATE("5.",Prüfkriterien_5[[#This Row],[Spalte2]])</f>
        <v>5.3</v>
      </c>
      <c r="C141" s="30">
        <f>ROW()-ROW(Prüfkriterien_5[[#Headers],[Spalte3]])</f>
        <v>3</v>
      </c>
      <c r="D141" s="30">
        <f>(Prüfkriterien_5[Spalte2]+50)/10</f>
        <v>5.3</v>
      </c>
      <c r="E141" s="109" t="s">
        <v>123</v>
      </c>
      <c r="F141" s="36" t="s">
        <v>276</v>
      </c>
      <c r="G141" s="36" t="s">
        <v>277</v>
      </c>
      <c r="H141" s="66"/>
      <c r="I141" s="66"/>
      <c r="J141" s="66"/>
      <c r="K141" s="66"/>
      <c r="L141" s="66"/>
      <c r="M141" s="27"/>
    </row>
    <row r="142" spans="2:13" ht="77.400000000000006" customHeight="1" x14ac:dyDescent="0.25">
      <c r="B142" s="25" t="str">
        <f>CONCATENATE("5.",Prüfkriterien_5[[#This Row],[Spalte2]])</f>
        <v>5.4</v>
      </c>
      <c r="C142" s="30">
        <f>ROW()-ROW(Prüfkriterien_5[[#Headers],[Spalte3]])</f>
        <v>4</v>
      </c>
      <c r="D142" s="30">
        <f>(Prüfkriterien_5[Spalte2]+50)/10</f>
        <v>5.4</v>
      </c>
      <c r="E142" s="109" t="s">
        <v>124</v>
      </c>
      <c r="F142" s="36" t="s">
        <v>278</v>
      </c>
      <c r="G142" s="100" t="s">
        <v>167</v>
      </c>
      <c r="H142" s="66"/>
      <c r="I142" s="66"/>
      <c r="J142" s="66"/>
      <c r="K142" s="66"/>
      <c r="L142" s="66"/>
      <c r="M142" s="27"/>
    </row>
    <row r="143" spans="2:13" ht="116.4" customHeight="1" x14ac:dyDescent="0.25">
      <c r="B143" s="25" t="str">
        <f>CONCATENATE("5.",Prüfkriterien_5[[#This Row],[Spalte2]])</f>
        <v>5.5</v>
      </c>
      <c r="C143" s="30">
        <f>ROW()-ROW(Prüfkriterien_5[[#Headers],[Spalte3]])</f>
        <v>5</v>
      </c>
      <c r="D143" s="30">
        <f>(Prüfkriterien_5[Spalte2]+50)/10</f>
        <v>5.5</v>
      </c>
      <c r="E143" s="109" t="s">
        <v>124</v>
      </c>
      <c r="F143" s="36" t="s">
        <v>279</v>
      </c>
      <c r="G143" s="100" t="s">
        <v>160</v>
      </c>
      <c r="H143" s="66"/>
      <c r="I143" s="66"/>
      <c r="J143" s="66"/>
      <c r="K143" s="66"/>
      <c r="L143" s="66"/>
      <c r="M143" s="27"/>
    </row>
    <row r="144" spans="2:13" ht="67.8" customHeight="1" x14ac:dyDescent="0.25">
      <c r="B144" s="25" t="str">
        <f>CONCATENATE("5.",Prüfkriterien_5[[#This Row],[Spalte2]])</f>
        <v>5.6</v>
      </c>
      <c r="C144" s="30">
        <f>ROW()-ROW(Prüfkriterien_5[[#Headers],[Spalte3]])</f>
        <v>6</v>
      </c>
      <c r="D144" s="30">
        <f>(Prüfkriterien_5[Spalte2]+50)/10</f>
        <v>5.6</v>
      </c>
      <c r="E144" s="109" t="s">
        <v>124</v>
      </c>
      <c r="F144" s="36" t="s">
        <v>412</v>
      </c>
      <c r="G144" s="100" t="s">
        <v>363</v>
      </c>
      <c r="H144" s="66"/>
      <c r="I144" s="66"/>
      <c r="J144" s="66"/>
      <c r="K144" s="66"/>
      <c r="L144" s="66"/>
      <c r="M144" s="61"/>
    </row>
    <row r="145" spans="2:13" ht="39" customHeight="1" x14ac:dyDescent="0.25">
      <c r="B145" s="25" t="str">
        <f>CONCATENATE("5.",Prüfkriterien_5[[#This Row],[Spalte2]])</f>
        <v>5.7</v>
      </c>
      <c r="C145" s="30">
        <f>ROW()-ROW(Prüfkriterien_5[[#Headers],[Spalte3]])</f>
        <v>7</v>
      </c>
      <c r="D145" s="30">
        <f>(Prüfkriterien_5[Spalte2]+50)/10</f>
        <v>5.7</v>
      </c>
      <c r="E145" s="109" t="s">
        <v>124</v>
      </c>
      <c r="F145" s="36" t="s">
        <v>280</v>
      </c>
      <c r="G145" s="36" t="s">
        <v>281</v>
      </c>
      <c r="H145" s="66"/>
      <c r="I145" s="66"/>
      <c r="J145" s="66"/>
      <c r="K145" s="66"/>
      <c r="L145" s="66"/>
      <c r="M145" s="27"/>
    </row>
    <row r="146" spans="2:13" ht="86.4" customHeight="1" x14ac:dyDescent="0.25">
      <c r="B146" s="25" t="str">
        <f>CONCATENATE("5.",Prüfkriterien_5[[#This Row],[Spalte2]])</f>
        <v>5.8</v>
      </c>
      <c r="C146" s="30">
        <f>ROW()-ROW(Prüfkriterien_5[[#Headers],[Spalte3]])</f>
        <v>8</v>
      </c>
      <c r="D146" s="30">
        <f>(Prüfkriterien_5[Spalte2]+50)/10</f>
        <v>5.8</v>
      </c>
      <c r="E146" s="97" t="s">
        <v>125</v>
      </c>
      <c r="F146" s="83" t="s">
        <v>282</v>
      </c>
      <c r="G146" s="83" t="s">
        <v>352</v>
      </c>
      <c r="H146" s="66"/>
      <c r="I146" s="66"/>
      <c r="J146" s="66"/>
      <c r="K146" s="66"/>
      <c r="L146" s="66"/>
      <c r="M146" s="27"/>
    </row>
    <row r="147" spans="2:13" ht="66.599999999999994" customHeight="1" x14ac:dyDescent="0.25">
      <c r="B147" s="25" t="str">
        <f>CONCATENATE("5.",Prüfkriterien_5[[#This Row],[Spalte2]])</f>
        <v>5.9</v>
      </c>
      <c r="C147" s="30">
        <f>ROW()-ROW(Prüfkriterien_5[[#Headers],[Spalte3]])</f>
        <v>9</v>
      </c>
      <c r="D147" s="30">
        <f>(Prüfkriterien_5[Spalte2]+50)/10</f>
        <v>5.9</v>
      </c>
      <c r="E147" s="97" t="s">
        <v>148</v>
      </c>
      <c r="F147" s="83" t="s">
        <v>283</v>
      </c>
      <c r="G147" s="83" t="s">
        <v>284</v>
      </c>
      <c r="H147" s="66"/>
      <c r="I147" s="66"/>
      <c r="J147" s="66"/>
      <c r="K147" s="66"/>
      <c r="L147" s="66"/>
      <c r="M147" s="27"/>
    </row>
    <row r="148" spans="2:13" ht="64.5" customHeight="1" x14ac:dyDescent="0.25">
      <c r="B148" s="25" t="str">
        <f>CONCATENATE("5.",Prüfkriterien_5[[#This Row],[Spalte2]])</f>
        <v>5.10</v>
      </c>
      <c r="C148" s="30">
        <f>ROW()-ROW(Prüfkriterien_5[[#Headers],[Spalte3]])</f>
        <v>10</v>
      </c>
      <c r="D148" s="30">
        <f>(Prüfkriterien_5[Spalte2]+50)/10</f>
        <v>6</v>
      </c>
      <c r="E148" s="97" t="s">
        <v>149</v>
      </c>
      <c r="F148" s="83" t="s">
        <v>285</v>
      </c>
      <c r="G148" s="93" t="s">
        <v>168</v>
      </c>
      <c r="H148" s="66"/>
      <c r="I148" s="66"/>
      <c r="J148" s="66"/>
      <c r="K148" s="66"/>
      <c r="L148" s="66"/>
      <c r="M148" s="27"/>
    </row>
    <row r="149" spans="2:13" ht="62.4" customHeight="1" x14ac:dyDescent="0.25">
      <c r="B149" s="25" t="str">
        <f>CONCATENATE("5.",Prüfkriterien_5[[#This Row],[Spalte2]])</f>
        <v>5.11</v>
      </c>
      <c r="C149" s="30">
        <f>ROW()-ROW(Prüfkriterien_5[[#Headers],[Spalte3]])</f>
        <v>11</v>
      </c>
      <c r="D149" s="30">
        <f>(Prüfkriterien_5[Spalte2]+50)/10</f>
        <v>6.1</v>
      </c>
      <c r="E149" s="97" t="s">
        <v>126</v>
      </c>
      <c r="F149" s="83" t="s">
        <v>286</v>
      </c>
      <c r="G149" s="83" t="s">
        <v>287</v>
      </c>
      <c r="H149" s="66"/>
      <c r="I149" s="66"/>
      <c r="J149" s="66"/>
      <c r="K149" s="66"/>
      <c r="L149" s="66"/>
      <c r="M149" s="27"/>
    </row>
    <row r="150" spans="2:13" ht="67.5" customHeight="1" x14ac:dyDescent="0.25">
      <c r="B150" s="25" t="str">
        <f>CONCATENATE("5.",Prüfkriterien_5[[#This Row],[Spalte2]])</f>
        <v>5.12</v>
      </c>
      <c r="C150" s="30">
        <f>ROW()-ROW(Prüfkriterien_5[[#Headers],[Spalte3]])</f>
        <v>12</v>
      </c>
      <c r="D150" s="30">
        <f>(Prüfkriterien_5[Spalte2]+50)/10</f>
        <v>6.2</v>
      </c>
      <c r="E150" s="97" t="s">
        <v>127</v>
      </c>
      <c r="F150" s="83" t="s">
        <v>288</v>
      </c>
      <c r="G150" s="83" t="s">
        <v>150</v>
      </c>
      <c r="H150" s="66"/>
      <c r="I150" s="66"/>
      <c r="J150" s="66"/>
      <c r="K150" s="66"/>
      <c r="L150" s="66"/>
      <c r="M150" s="27"/>
    </row>
    <row r="151" spans="2:13" ht="71.25" customHeight="1" x14ac:dyDescent="0.25">
      <c r="B151" s="25" t="str">
        <f>CONCATENATE("5.",Prüfkriterien_5[[#This Row],[Spalte2]])</f>
        <v>5.13</v>
      </c>
      <c r="C151" s="30">
        <f>ROW()-ROW(Prüfkriterien_5[[#Headers],[Spalte3]])</f>
        <v>13</v>
      </c>
      <c r="D151" s="30">
        <f>(Prüfkriterien_5[Spalte2]+50)/10</f>
        <v>6.3</v>
      </c>
      <c r="E151" s="97" t="s">
        <v>128</v>
      </c>
      <c r="F151" s="83" t="s">
        <v>289</v>
      </c>
      <c r="G151" s="83" t="s">
        <v>151</v>
      </c>
      <c r="H151" s="66"/>
      <c r="I151" s="66"/>
      <c r="J151" s="66"/>
      <c r="K151" s="66"/>
      <c r="L151" s="66"/>
      <c r="M151" s="27"/>
    </row>
    <row r="152" spans="2:13" ht="76.95" customHeight="1" x14ac:dyDescent="0.25">
      <c r="B152" s="25" t="str">
        <f>CONCATENATE("5.",Prüfkriterien_5[[#This Row],[Spalte2]])</f>
        <v>5.14</v>
      </c>
      <c r="C152" s="30">
        <f>ROW()-ROW(Prüfkriterien_5[[#Headers],[Spalte3]])</f>
        <v>14</v>
      </c>
      <c r="D152" s="30">
        <f>(Prüfkriterien_5[Spalte2]+50)/10</f>
        <v>6.4</v>
      </c>
      <c r="E152" s="109" t="s">
        <v>129</v>
      </c>
      <c r="F152" s="36" t="s">
        <v>290</v>
      </c>
      <c r="G152" s="93" t="s">
        <v>152</v>
      </c>
      <c r="H152" s="66"/>
      <c r="I152" s="66"/>
      <c r="J152" s="66"/>
      <c r="K152" s="66"/>
      <c r="L152" s="66"/>
      <c r="M152" s="27"/>
    </row>
    <row r="153" spans="2:13" ht="145.94999999999999" customHeight="1" x14ac:dyDescent="0.25">
      <c r="B153" s="25" t="str">
        <f>CONCATENATE("5.",Prüfkriterien_5[[#This Row],[Spalte2]])</f>
        <v>5.15</v>
      </c>
      <c r="C153" s="30">
        <f>ROW()-ROW(Prüfkriterien_5[[#Headers],[Spalte3]])</f>
        <v>15</v>
      </c>
      <c r="D153" s="30">
        <f>(Prüfkriterien_5[Spalte2]+50)/10</f>
        <v>6.5</v>
      </c>
      <c r="E153" s="97" t="s">
        <v>130</v>
      </c>
      <c r="F153" s="93" t="s">
        <v>291</v>
      </c>
      <c r="G153" s="104" t="s">
        <v>402</v>
      </c>
      <c r="H153" s="66"/>
      <c r="I153" s="66"/>
      <c r="J153" s="66"/>
      <c r="K153" s="66"/>
      <c r="L153" s="66"/>
      <c r="M153" s="27"/>
    </row>
    <row r="154" spans="2:13" ht="95.4" customHeight="1" x14ac:dyDescent="0.25">
      <c r="B154" s="25" t="str">
        <f>CONCATENATE("5.",Prüfkriterien_5[[#This Row],[Spalte2]])</f>
        <v>5.16</v>
      </c>
      <c r="C154" s="30">
        <f>ROW()-ROW(Prüfkriterien_5[[#Headers],[Spalte3]])</f>
        <v>16</v>
      </c>
      <c r="D154" s="30">
        <f>(Prüfkriterien_5[Spalte2]+50)/10</f>
        <v>6.6</v>
      </c>
      <c r="E154" s="109" t="s">
        <v>171</v>
      </c>
      <c r="F154" s="100" t="s">
        <v>292</v>
      </c>
      <c r="G154" s="36" t="s">
        <v>362</v>
      </c>
      <c r="H154" s="66"/>
      <c r="I154" s="66"/>
      <c r="J154" s="66"/>
      <c r="K154" s="66"/>
      <c r="L154" s="66"/>
      <c r="M154" s="27"/>
    </row>
    <row r="155" spans="2:13" ht="94.2" customHeight="1" x14ac:dyDescent="0.25">
      <c r="B155" s="25" t="str">
        <f>CONCATENATE("5.",Prüfkriterien_5[[#This Row],[Spalte2]])</f>
        <v>5.17</v>
      </c>
      <c r="C155" s="30">
        <f>ROW()-ROW(Prüfkriterien_5[[#Headers],[Spalte3]])</f>
        <v>17</v>
      </c>
      <c r="D155" s="30">
        <f>(Prüfkriterien_5[Spalte2]+50)/10</f>
        <v>6.7</v>
      </c>
      <c r="E155" s="109" t="s">
        <v>171</v>
      </c>
      <c r="F155" s="100" t="s">
        <v>324</v>
      </c>
      <c r="G155" s="36" t="s">
        <v>361</v>
      </c>
      <c r="H155" s="66"/>
      <c r="I155" s="66"/>
      <c r="J155" s="66"/>
      <c r="K155" s="66"/>
      <c r="L155" s="66"/>
      <c r="M155" s="27"/>
    </row>
    <row r="156" spans="2:13" ht="93.6" customHeight="1" x14ac:dyDescent="0.25">
      <c r="B156" s="25" t="str">
        <f>CONCATENATE("5.",Prüfkriterien_5[[#This Row],[Spalte2]])</f>
        <v>5.18</v>
      </c>
      <c r="C156" s="30">
        <f>ROW()-ROW(Prüfkriterien_5[[#Headers],[Spalte3]])</f>
        <v>18</v>
      </c>
      <c r="D156" s="30">
        <f>(Prüfkriterien_5[Spalte2]+50)/10</f>
        <v>6.8</v>
      </c>
      <c r="E156" s="109" t="s">
        <v>171</v>
      </c>
      <c r="F156" s="93" t="s">
        <v>403</v>
      </c>
      <c r="G156" s="36" t="s">
        <v>360</v>
      </c>
      <c r="H156" s="66"/>
      <c r="I156" s="66"/>
      <c r="J156" s="66"/>
      <c r="K156" s="66"/>
      <c r="L156" s="66"/>
      <c r="M156" s="27"/>
    </row>
    <row r="157" spans="2:13" ht="80.400000000000006" customHeight="1" x14ac:dyDescent="0.25">
      <c r="B157" s="25" t="str">
        <f>CONCATENATE("5.",Prüfkriterien_5[[#This Row],[Spalte2]])</f>
        <v>5.19</v>
      </c>
      <c r="C157" s="30">
        <f>ROW()-ROW(Prüfkriterien_5[[#Headers],[Spalte3]])</f>
        <v>19</v>
      </c>
      <c r="D157" s="30">
        <f>(Prüfkriterien_5[Spalte2]+50)/10</f>
        <v>6.9</v>
      </c>
      <c r="E157" s="109" t="s">
        <v>171</v>
      </c>
      <c r="F157" s="36" t="s">
        <v>293</v>
      </c>
      <c r="G157" s="36" t="s">
        <v>359</v>
      </c>
      <c r="H157" s="66"/>
      <c r="I157" s="66"/>
      <c r="J157" s="66"/>
      <c r="K157" s="66"/>
      <c r="L157" s="66"/>
      <c r="M157" s="27"/>
    </row>
    <row r="158" spans="2:13" ht="94.2" customHeight="1" x14ac:dyDescent="0.25">
      <c r="B158" s="25" t="str">
        <f>CONCATENATE("5.",Prüfkriterien_5[[#This Row],[Spalte2]])</f>
        <v>5.20</v>
      </c>
      <c r="C158" s="30">
        <f>ROW()-ROW(Prüfkriterien_5[[#Headers],[Spalte3]])</f>
        <v>20</v>
      </c>
      <c r="D158" s="30">
        <f>(Prüfkriterien_5[Spalte2]+50)/10</f>
        <v>7</v>
      </c>
      <c r="E158" s="109" t="s">
        <v>171</v>
      </c>
      <c r="F158" s="36" t="s">
        <v>294</v>
      </c>
      <c r="G158" s="36" t="s">
        <v>358</v>
      </c>
      <c r="H158" s="66"/>
      <c r="I158" s="66"/>
      <c r="J158" s="66"/>
      <c r="K158" s="66"/>
      <c r="L158" s="66"/>
      <c r="M158" s="27"/>
    </row>
    <row r="159" spans="2:13" ht="92.4" customHeight="1" x14ac:dyDescent="0.25">
      <c r="B159" s="91" t="str">
        <f>CONCATENATE("5.",Prüfkriterien_5[[#This Row],[Spalte2]])</f>
        <v>5.21</v>
      </c>
      <c r="C159" s="95">
        <f>ROW()-ROW(Prüfkriterien_5[[#Headers],[Spalte3]])</f>
        <v>21</v>
      </c>
      <c r="D159" s="95">
        <f>(Prüfkriterien_5[Spalte2]+50)/10</f>
        <v>7.1</v>
      </c>
      <c r="E159" s="109" t="s">
        <v>171</v>
      </c>
      <c r="F159" s="36" t="s">
        <v>295</v>
      </c>
      <c r="G159" s="36" t="s">
        <v>357</v>
      </c>
      <c r="H159" s="15"/>
      <c r="I159" s="66"/>
      <c r="J159" s="15"/>
      <c r="K159" s="66"/>
      <c r="L159" s="66"/>
      <c r="M159" s="118"/>
    </row>
    <row r="160" spans="2:13" x14ac:dyDescent="0.25">
      <c r="B160" s="180" t="s">
        <v>131</v>
      </c>
      <c r="C160" s="181"/>
      <c r="D160" s="181"/>
      <c r="E160" s="181"/>
      <c r="F160" s="181"/>
      <c r="G160" s="181"/>
      <c r="H160" s="181"/>
      <c r="I160" s="181"/>
      <c r="J160" s="181"/>
      <c r="K160" s="181"/>
      <c r="L160" s="181"/>
      <c r="M160" s="182"/>
    </row>
    <row r="161" spans="2:13" hidden="1" x14ac:dyDescent="0.25">
      <c r="B161" s="37" t="s">
        <v>39</v>
      </c>
      <c r="C161" s="38" t="s">
        <v>40</v>
      </c>
      <c r="D161" s="38" t="s">
        <v>41</v>
      </c>
      <c r="E161" s="26" t="s">
        <v>42</v>
      </c>
      <c r="F161" s="27" t="s">
        <v>43</v>
      </c>
      <c r="G161" s="27" t="s">
        <v>46</v>
      </c>
      <c r="H161" s="28" t="s">
        <v>47</v>
      </c>
      <c r="I161" s="28" t="s">
        <v>48</v>
      </c>
      <c r="J161" s="28" t="s">
        <v>49</v>
      </c>
      <c r="K161" s="28" t="s">
        <v>50</v>
      </c>
      <c r="L161" s="28" t="s">
        <v>51</v>
      </c>
      <c r="M161" s="29" t="s">
        <v>52</v>
      </c>
    </row>
    <row r="162" spans="2:13" ht="32.25" customHeight="1" x14ac:dyDescent="0.25">
      <c r="B162" s="25" t="str">
        <f>CONCATENATE("6.",Prüfkriterien_6[[#This Row],[Spalte2]])</f>
        <v>6.1</v>
      </c>
      <c r="C162" s="30">
        <f>ROW()-ROW(Prüfkriterien_6[[#Headers],[Spalte3]])</f>
        <v>1</v>
      </c>
      <c r="D162" s="30">
        <f>(Prüfkriterien_6[Spalte2]+60)/10</f>
        <v>6.1</v>
      </c>
      <c r="E162" s="94" t="s">
        <v>132</v>
      </c>
      <c r="F162" s="100" t="s">
        <v>296</v>
      </c>
      <c r="G162" s="36" t="s">
        <v>340</v>
      </c>
      <c r="H162" s="15"/>
      <c r="I162" s="15"/>
      <c r="J162" s="15"/>
      <c r="K162" s="15"/>
      <c r="L162" s="15"/>
      <c r="M162" s="27"/>
    </row>
    <row r="163" spans="2:13" ht="46.5" customHeight="1" x14ac:dyDescent="0.25">
      <c r="B163" s="91" t="str">
        <f>CONCATENATE("6.",Prüfkriterien_6[[#This Row],[Spalte2]])</f>
        <v>6.2</v>
      </c>
      <c r="C163" s="95">
        <f>ROW()-ROW(Prüfkriterien_6[[#Headers],[Spalte3]])</f>
        <v>2</v>
      </c>
      <c r="D163" s="95">
        <f>(Prüfkriterien_6[Spalte2]+60)/10</f>
        <v>6.2</v>
      </c>
      <c r="E163" s="94" t="s">
        <v>132</v>
      </c>
      <c r="F163" s="36" t="s">
        <v>297</v>
      </c>
      <c r="G163" s="36" t="s">
        <v>340</v>
      </c>
      <c r="H163" s="15"/>
      <c r="I163" s="15"/>
      <c r="J163" s="15"/>
      <c r="K163" s="15"/>
      <c r="L163" s="15"/>
      <c r="M163" s="118"/>
    </row>
    <row r="164" spans="2:13" ht="36.75" customHeight="1" x14ac:dyDescent="0.25">
      <c r="B164" s="25" t="str">
        <f>CONCATENATE("6.",Prüfkriterien_6[[#This Row],[Spalte2]])</f>
        <v>6.3</v>
      </c>
      <c r="C164" s="30">
        <f>ROW()-ROW(Prüfkriterien_6[[#Headers],[Spalte3]])</f>
        <v>3</v>
      </c>
      <c r="D164" s="30">
        <f>(Prüfkriterien_6[Spalte2]+60)/10</f>
        <v>6.3</v>
      </c>
      <c r="E164" s="94" t="s">
        <v>132</v>
      </c>
      <c r="F164" s="36" t="s">
        <v>298</v>
      </c>
      <c r="G164" s="36" t="s">
        <v>340</v>
      </c>
      <c r="H164" s="15"/>
      <c r="I164" s="15"/>
      <c r="J164" s="15"/>
      <c r="K164" s="15"/>
      <c r="L164" s="15"/>
      <c r="M164" s="27"/>
    </row>
    <row r="165" spans="2:13" ht="72" customHeight="1" x14ac:dyDescent="0.25">
      <c r="B165" s="25" t="str">
        <f>CONCATENATE("6.",Prüfkriterien_6[[#This Row],[Spalte2]])</f>
        <v>6.4</v>
      </c>
      <c r="C165" s="30">
        <f>ROW()-ROW(Prüfkriterien_6[[#Headers],[Spalte3]])</f>
        <v>4</v>
      </c>
      <c r="D165" s="30">
        <f>(Prüfkriterien_6[Spalte2]+60)/10</f>
        <v>6.4</v>
      </c>
      <c r="E165" s="94" t="s">
        <v>132</v>
      </c>
      <c r="F165" s="36" t="s">
        <v>299</v>
      </c>
      <c r="G165" s="36" t="s">
        <v>341</v>
      </c>
      <c r="H165" s="15"/>
      <c r="I165" s="15"/>
      <c r="J165" s="15"/>
      <c r="K165" s="15"/>
      <c r="L165" s="15"/>
      <c r="M165" s="27"/>
    </row>
    <row r="166" spans="2:13" ht="70.5" customHeight="1" x14ac:dyDescent="0.25">
      <c r="B166" s="25" t="str">
        <f>CONCATENATE("6.",Prüfkriterien_6[[#This Row],[Spalte2]])</f>
        <v>6.5</v>
      </c>
      <c r="C166" s="30">
        <f>ROW()-ROW(Prüfkriterien_6[[#Headers],[Spalte3]])</f>
        <v>5</v>
      </c>
      <c r="D166" s="30">
        <f>(Prüfkriterien_6[Spalte2]+60)/10</f>
        <v>6.5</v>
      </c>
      <c r="E166" s="94" t="s">
        <v>132</v>
      </c>
      <c r="F166" s="36" t="s">
        <v>300</v>
      </c>
      <c r="G166" s="36" t="s">
        <v>356</v>
      </c>
      <c r="H166" s="15"/>
      <c r="I166" s="15"/>
      <c r="J166" s="15"/>
      <c r="K166" s="15"/>
      <c r="L166" s="15"/>
      <c r="M166" s="27"/>
    </row>
    <row r="167" spans="2:13" ht="41.4" customHeight="1" x14ac:dyDescent="0.25">
      <c r="B167" s="25" t="str">
        <f>CONCATENATE("6.",Prüfkriterien_6[[#This Row],[Spalte2]])</f>
        <v>6.6</v>
      </c>
      <c r="C167" s="30">
        <f>ROW()-ROW(Prüfkriterien_6[[#Headers],[Spalte3]])</f>
        <v>6</v>
      </c>
      <c r="D167" s="30">
        <f>(Prüfkriterien_6[Spalte2]+60)/10</f>
        <v>6.6</v>
      </c>
      <c r="E167" s="94" t="s">
        <v>132</v>
      </c>
      <c r="F167" s="36" t="s">
        <v>301</v>
      </c>
      <c r="G167" s="106" t="s">
        <v>331</v>
      </c>
      <c r="H167" s="15"/>
      <c r="I167" s="15"/>
      <c r="J167" s="15"/>
      <c r="K167" s="15"/>
      <c r="L167" s="15"/>
      <c r="M167" s="27"/>
    </row>
    <row r="168" spans="2:13" ht="109.2" customHeight="1" x14ac:dyDescent="0.25">
      <c r="B168" s="25" t="str">
        <f>CONCATENATE("6.",Prüfkriterien_6[[#This Row],[Spalte2]])</f>
        <v>6.7</v>
      </c>
      <c r="C168" s="30">
        <f>ROW()-ROW(Prüfkriterien_6[[#Headers],[Spalte3]])</f>
        <v>7</v>
      </c>
      <c r="D168" s="30">
        <f>(Prüfkriterien_6[Spalte2]+60)/10</f>
        <v>6.7</v>
      </c>
      <c r="E168" s="94" t="s">
        <v>132</v>
      </c>
      <c r="F168" s="110" t="s">
        <v>318</v>
      </c>
      <c r="G168" s="110" t="s">
        <v>355</v>
      </c>
      <c r="H168" s="15"/>
      <c r="I168" s="15"/>
      <c r="J168" s="15"/>
      <c r="K168" s="15"/>
      <c r="L168" s="15"/>
      <c r="M168" s="27"/>
    </row>
    <row r="169" spans="2:13" ht="51.6" customHeight="1" x14ac:dyDescent="0.25">
      <c r="B169" s="25" t="str">
        <f>CONCATENATE("6.",Prüfkriterien_6[[#This Row],[Spalte2]])</f>
        <v>6.8</v>
      </c>
      <c r="C169" s="30">
        <f>ROW()-ROW(Prüfkriterien_6[[#Headers],[Spalte3]])</f>
        <v>8</v>
      </c>
      <c r="D169" s="30">
        <f>(Prüfkriterien_6[Spalte2]+60)/10</f>
        <v>6.8</v>
      </c>
      <c r="E169" s="94" t="s">
        <v>132</v>
      </c>
      <c r="F169" s="110" t="s">
        <v>319</v>
      </c>
      <c r="G169" s="112" t="s">
        <v>331</v>
      </c>
      <c r="H169" s="15"/>
      <c r="I169" s="15"/>
      <c r="J169" s="15"/>
      <c r="K169" s="15"/>
      <c r="L169" s="15"/>
      <c r="M169" s="27"/>
    </row>
    <row r="170" spans="2:13" ht="29.25" customHeight="1" x14ac:dyDescent="0.25">
      <c r="B170" s="25" t="str">
        <f>CONCATENATE("6.",Prüfkriterien_6[[#This Row],[Spalte2]])</f>
        <v>6.9</v>
      </c>
      <c r="C170" s="30">
        <f>ROW()-ROW(Prüfkriterien_6[[#Headers],[Spalte3]])</f>
        <v>9</v>
      </c>
      <c r="D170" s="30">
        <f>(Prüfkriterien_6[Spalte2]+60)/10</f>
        <v>6.9</v>
      </c>
      <c r="E170" s="94" t="s">
        <v>132</v>
      </c>
      <c r="F170" s="36" t="s">
        <v>302</v>
      </c>
      <c r="G170" s="36" t="s">
        <v>340</v>
      </c>
      <c r="H170" s="15"/>
      <c r="I170" s="15"/>
      <c r="J170" s="15"/>
      <c r="K170" s="15"/>
      <c r="L170" s="15"/>
      <c r="M170" s="27"/>
    </row>
    <row r="171" spans="2:13" ht="29.25" customHeight="1" x14ac:dyDescent="0.25">
      <c r="B171" s="25" t="str">
        <f>CONCATENATE("6.",Prüfkriterien_6[[#This Row],[Spalte2]])</f>
        <v>6.10</v>
      </c>
      <c r="C171" s="30">
        <f>ROW()-ROW(Prüfkriterien_6[[#Headers],[Spalte3]])</f>
        <v>10</v>
      </c>
      <c r="D171" s="30">
        <f>(Prüfkriterien_6[Spalte2]+60)/10</f>
        <v>7</v>
      </c>
      <c r="E171" s="94" t="s">
        <v>132</v>
      </c>
      <c r="F171" s="110" t="s">
        <v>320</v>
      </c>
      <c r="G171" s="112" t="s">
        <v>331</v>
      </c>
      <c r="H171" s="15"/>
      <c r="I171" s="15"/>
      <c r="J171" s="15"/>
      <c r="K171" s="15"/>
      <c r="L171" s="15"/>
      <c r="M171" s="27"/>
    </row>
    <row r="172" spans="2:13" ht="66" x14ac:dyDescent="0.25">
      <c r="B172" s="25" t="str">
        <f>CONCATENATE("6.",Prüfkriterien_6[[#This Row],[Spalte2]])</f>
        <v>6.11</v>
      </c>
      <c r="C172" s="30">
        <f>ROW()-ROW(Prüfkriterien_6[[#Headers],[Spalte3]])</f>
        <v>11</v>
      </c>
      <c r="D172" s="30">
        <f>(Prüfkriterien_6[Spalte2]+60)/10</f>
        <v>7.1</v>
      </c>
      <c r="E172" s="94" t="s">
        <v>132</v>
      </c>
      <c r="F172" s="36" t="s">
        <v>303</v>
      </c>
      <c r="G172" s="36" t="s">
        <v>342</v>
      </c>
      <c r="H172" s="15"/>
      <c r="I172" s="15"/>
      <c r="J172" s="15"/>
      <c r="K172" s="15"/>
      <c r="L172" s="15"/>
      <c r="M172" s="27"/>
    </row>
    <row r="173" spans="2:13" ht="66" x14ac:dyDescent="0.25">
      <c r="B173" s="25" t="str">
        <f>CONCATENATE("6.",Prüfkriterien_6[[#This Row],[Spalte2]])</f>
        <v>6.12</v>
      </c>
      <c r="C173" s="30">
        <f>ROW()-ROW(Prüfkriterien_6[[#Headers],[Spalte3]])</f>
        <v>12</v>
      </c>
      <c r="D173" s="30">
        <f>(Prüfkriterien_6[Spalte2]+60)/10</f>
        <v>7.2</v>
      </c>
      <c r="E173" s="90" t="s">
        <v>133</v>
      </c>
      <c r="F173" s="93" t="s">
        <v>304</v>
      </c>
      <c r="G173" s="36" t="s">
        <v>365</v>
      </c>
      <c r="H173" s="15"/>
      <c r="I173" s="15"/>
      <c r="J173" s="15"/>
      <c r="K173" s="15"/>
      <c r="L173" s="15"/>
      <c r="M173" s="27"/>
    </row>
    <row r="174" spans="2:13" ht="76.95" customHeight="1" x14ac:dyDescent="0.25">
      <c r="B174" s="25" t="str">
        <f>CONCATENATE("6.",Prüfkriterien_6[[#This Row],[Spalte2]])</f>
        <v>6.13</v>
      </c>
      <c r="C174" s="30">
        <f>ROW()-ROW(Prüfkriterien_6[[#Headers],[Spalte3]])</f>
        <v>13</v>
      </c>
      <c r="D174" s="30">
        <f>(Prüfkriterien_6[Spalte2]+60)/10</f>
        <v>7.3</v>
      </c>
      <c r="E174" s="94" t="s">
        <v>133</v>
      </c>
      <c r="F174" s="36" t="s">
        <v>305</v>
      </c>
      <c r="G174" s="100" t="s">
        <v>354</v>
      </c>
      <c r="H174" s="15"/>
      <c r="I174" s="15"/>
      <c r="J174" s="15"/>
      <c r="K174" s="15"/>
      <c r="L174" s="15"/>
      <c r="M174" s="27"/>
    </row>
    <row r="175" spans="2:13" ht="36.6" customHeight="1" x14ac:dyDescent="0.25">
      <c r="B175" s="25" t="str">
        <f>CONCATENATE("6.",Prüfkriterien_6[[#This Row],[Spalte2]])</f>
        <v>6.14</v>
      </c>
      <c r="C175" s="30">
        <f>ROW()-ROW(Prüfkriterien_6[[#Headers],[Spalte3]])</f>
        <v>14</v>
      </c>
      <c r="D175" s="30">
        <f>(Prüfkriterien_6[Spalte2]+60)/10</f>
        <v>7.4</v>
      </c>
      <c r="E175" s="94" t="s">
        <v>133</v>
      </c>
      <c r="F175" s="36" t="s">
        <v>306</v>
      </c>
      <c r="G175" s="83" t="s">
        <v>343</v>
      </c>
      <c r="H175" s="15"/>
      <c r="I175" s="15"/>
      <c r="J175" s="15"/>
      <c r="K175" s="15"/>
      <c r="L175" s="15"/>
      <c r="M175" s="27"/>
    </row>
    <row r="176" spans="2:13" ht="50.25" customHeight="1" x14ac:dyDescent="0.25">
      <c r="B176" s="91" t="str">
        <f>CONCATENATE("6.",Prüfkriterien_6[[#This Row],[Spalte2]])</f>
        <v>6.15</v>
      </c>
      <c r="C176" s="95">
        <f>ROW()-ROW(Prüfkriterien_6[[#Headers],[Spalte3]])</f>
        <v>15</v>
      </c>
      <c r="D176" s="95">
        <f>(Prüfkriterien_6[Spalte2]+60)/10</f>
        <v>7.5</v>
      </c>
      <c r="E176" s="94" t="s">
        <v>133</v>
      </c>
      <c r="F176" s="36" t="s">
        <v>307</v>
      </c>
      <c r="G176" s="36" t="s">
        <v>344</v>
      </c>
      <c r="H176" s="15"/>
      <c r="I176" s="15"/>
      <c r="J176" s="15"/>
      <c r="K176" s="15"/>
      <c r="L176" s="15"/>
      <c r="M176" s="118"/>
    </row>
    <row r="177" spans="2:13" x14ac:dyDescent="0.25">
      <c r="B177" s="180" t="s">
        <v>134</v>
      </c>
      <c r="C177" s="181"/>
      <c r="D177" s="181"/>
      <c r="E177" s="181"/>
      <c r="F177" s="181"/>
      <c r="G177" s="181"/>
      <c r="H177" s="181"/>
      <c r="I177" s="181"/>
      <c r="J177" s="181"/>
      <c r="K177" s="181"/>
      <c r="L177" s="181"/>
      <c r="M177" s="182"/>
    </row>
    <row r="178" spans="2:13" hidden="1" x14ac:dyDescent="0.25">
      <c r="B178" s="37" t="s">
        <v>39</v>
      </c>
      <c r="C178" s="38" t="s">
        <v>40</v>
      </c>
      <c r="D178" s="38" t="s">
        <v>41</v>
      </c>
      <c r="E178" s="26" t="s">
        <v>42</v>
      </c>
      <c r="F178" s="27" t="s">
        <v>43</v>
      </c>
      <c r="G178" s="27" t="s">
        <v>46</v>
      </c>
      <c r="H178" s="28" t="s">
        <v>47</v>
      </c>
      <c r="I178" s="28" t="s">
        <v>48</v>
      </c>
      <c r="J178" s="28" t="s">
        <v>49</v>
      </c>
      <c r="K178" s="28" t="s">
        <v>50</v>
      </c>
      <c r="L178" s="28" t="s">
        <v>51</v>
      </c>
      <c r="M178" s="29" t="s">
        <v>52</v>
      </c>
    </row>
    <row r="179" spans="2:13" ht="54" customHeight="1" x14ac:dyDescent="0.25">
      <c r="B179" s="25" t="str">
        <f>CONCATENATE("7.",Prüfkriterien_7[[#This Row],[Spalte2]])</f>
        <v>7.1</v>
      </c>
      <c r="C179" s="30">
        <f>ROW()-ROW(Prüfkriterien_7[[#Headers],[Spalte3]])</f>
        <v>1</v>
      </c>
      <c r="D179" s="30">
        <f>(Prüfkriterien_7[Spalte2]+70)/10</f>
        <v>7.1</v>
      </c>
      <c r="E179" s="90" t="s">
        <v>135</v>
      </c>
      <c r="F179" s="83" t="s">
        <v>308</v>
      </c>
      <c r="G179" s="83" t="s">
        <v>353</v>
      </c>
      <c r="H179" s="15"/>
      <c r="I179" s="15"/>
      <c r="J179" s="15"/>
      <c r="K179" s="15"/>
      <c r="L179" s="15"/>
      <c r="M179" s="27"/>
    </row>
    <row r="180" spans="2:13" ht="62.4" customHeight="1" x14ac:dyDescent="0.25">
      <c r="B180" s="91" t="str">
        <f>CONCATENATE("7.",Prüfkriterien_7[[#This Row],[Spalte2]])</f>
        <v>7.2</v>
      </c>
      <c r="C180" s="95">
        <f>ROW()-ROW(Prüfkriterien_7[[#Headers],[Spalte3]])</f>
        <v>2</v>
      </c>
      <c r="D180" s="95">
        <f>(Prüfkriterien_7[Spalte2]+70)/10</f>
        <v>7.2</v>
      </c>
      <c r="E180" s="90" t="s">
        <v>136</v>
      </c>
      <c r="F180" s="83" t="s">
        <v>169</v>
      </c>
      <c r="G180" s="83" t="s">
        <v>345</v>
      </c>
      <c r="H180" s="15"/>
      <c r="I180" s="15"/>
      <c r="J180" s="15"/>
      <c r="K180" s="15"/>
      <c r="L180" s="15"/>
      <c r="M180" s="118"/>
    </row>
    <row r="181" spans="2:13" ht="207" customHeight="1" x14ac:dyDescent="0.25">
      <c r="B181" s="91" t="str">
        <f>CONCATENATE("7.",Prüfkriterien_7[[#This Row],[Spalte2]])</f>
        <v>7.3</v>
      </c>
      <c r="C181" s="95">
        <f>ROW()-ROW(Prüfkriterien_7[[#Headers],[Spalte3]])</f>
        <v>3</v>
      </c>
      <c r="D181" s="95">
        <f>(Prüfkriterien_7[Spalte2]+70)/10</f>
        <v>7.3</v>
      </c>
      <c r="E181" s="90" t="s">
        <v>138</v>
      </c>
      <c r="F181" s="83" t="s">
        <v>137</v>
      </c>
      <c r="G181" s="83" t="s">
        <v>404</v>
      </c>
      <c r="H181" s="15"/>
      <c r="I181" s="15"/>
      <c r="J181" s="15"/>
      <c r="K181" s="15"/>
      <c r="L181" s="15"/>
      <c r="M181" s="118"/>
    </row>
    <row r="182" spans="2:13" ht="74.400000000000006" customHeight="1" x14ac:dyDescent="0.25">
      <c r="B182" s="91" t="str">
        <f>CONCATENATE("7.",Prüfkriterien_7[[#This Row],[Spalte2]])</f>
        <v>7.4</v>
      </c>
      <c r="C182" s="95">
        <f>ROW()-ROW(Prüfkriterien_7[[#Headers],[Spalte3]])</f>
        <v>4</v>
      </c>
      <c r="D182" s="95">
        <f>(Prüfkriterien_7[Spalte2]+70)/10</f>
        <v>7.4</v>
      </c>
      <c r="E182" s="90" t="s">
        <v>138</v>
      </c>
      <c r="F182" s="93" t="s">
        <v>139</v>
      </c>
      <c r="G182" s="83" t="s">
        <v>346</v>
      </c>
      <c r="H182" s="15"/>
      <c r="I182" s="15"/>
      <c r="J182" s="15"/>
      <c r="K182" s="15"/>
      <c r="L182" s="15"/>
      <c r="M182" s="118"/>
    </row>
    <row r="183" spans="2:13" ht="34.799999999999997" customHeight="1" x14ac:dyDescent="0.25">
      <c r="B183" s="91" t="str">
        <f>CONCATENATE("7.",Prüfkriterien_7[[#This Row],[Spalte2]])</f>
        <v>7.5</v>
      </c>
      <c r="C183" s="95">
        <f>ROW()-ROW(Prüfkriterien_7[[#Headers],[Spalte3]])</f>
        <v>5</v>
      </c>
      <c r="D183" s="95">
        <f>(Prüfkriterien_7[Spalte2]+70)/10</f>
        <v>7.5</v>
      </c>
      <c r="E183" s="90" t="s">
        <v>138</v>
      </c>
      <c r="F183" s="36" t="s">
        <v>325</v>
      </c>
      <c r="G183" s="89" t="s">
        <v>331</v>
      </c>
      <c r="H183" s="15"/>
      <c r="I183" s="15"/>
      <c r="J183" s="15"/>
      <c r="K183" s="15"/>
      <c r="L183" s="15"/>
      <c r="M183" s="118"/>
    </row>
    <row r="184" spans="2:13" ht="46.8" customHeight="1" x14ac:dyDescent="0.25">
      <c r="B184" s="25" t="str">
        <f>CONCATENATE("7.",Prüfkriterien_7[[#This Row],[Spalte2]])</f>
        <v>7.6</v>
      </c>
      <c r="C184" s="30">
        <f>ROW()-ROW(Prüfkriterien_7[[#Headers],[Spalte3]])</f>
        <v>6</v>
      </c>
      <c r="D184" s="30">
        <f>(Prüfkriterien_7[Spalte2]+70)/10</f>
        <v>7.6</v>
      </c>
      <c r="E184" s="90" t="s">
        <v>138</v>
      </c>
      <c r="F184" s="36" t="s">
        <v>326</v>
      </c>
      <c r="G184" s="89" t="s">
        <v>331</v>
      </c>
      <c r="H184" s="15"/>
      <c r="I184" s="15"/>
      <c r="J184" s="15"/>
      <c r="K184" s="15"/>
      <c r="L184" s="15"/>
      <c r="M184" s="27"/>
    </row>
    <row r="185" spans="2:13" ht="58.95" customHeight="1" x14ac:dyDescent="0.25">
      <c r="B185" s="25" t="str">
        <f>CONCATENATE("7.",Prüfkriterien_7[[#This Row],[Spalte2]])</f>
        <v>7.7</v>
      </c>
      <c r="C185" s="30">
        <f>ROW()-ROW(Prüfkriterien_7[[#Headers],[Spalte3]])</f>
        <v>7</v>
      </c>
      <c r="D185" s="30">
        <f>(Prüfkriterien_7[Spalte2]+70)/10</f>
        <v>7.7</v>
      </c>
      <c r="E185" s="90" t="s">
        <v>138</v>
      </c>
      <c r="F185" s="36" t="s">
        <v>170</v>
      </c>
      <c r="G185" s="89" t="s">
        <v>405</v>
      </c>
      <c r="H185" s="15"/>
      <c r="I185" s="28" t="s">
        <v>36</v>
      </c>
      <c r="J185" s="28" t="s">
        <v>36</v>
      </c>
      <c r="K185" s="15"/>
      <c r="L185" s="15"/>
      <c r="M185" s="27"/>
    </row>
    <row r="186" spans="2:13" hidden="1" x14ac:dyDescent="0.25">
      <c r="B186" s="134" t="s">
        <v>64</v>
      </c>
      <c r="C186" s="135"/>
      <c r="D186" s="135"/>
      <c r="E186" s="135"/>
      <c r="F186" s="63"/>
      <c r="G186" s="63"/>
      <c r="H186" s="135"/>
      <c r="I186" s="135"/>
      <c r="J186" s="135"/>
      <c r="K186" s="135"/>
      <c r="L186" s="135"/>
      <c r="M186" s="136"/>
    </row>
    <row r="187" spans="2:13" hidden="1" x14ac:dyDescent="0.25">
      <c r="B187" s="37" t="s">
        <v>39</v>
      </c>
      <c r="C187" s="38" t="s">
        <v>40</v>
      </c>
      <c r="D187" s="38" t="s">
        <v>41</v>
      </c>
      <c r="E187" s="26" t="s">
        <v>42</v>
      </c>
      <c r="F187" s="61" t="s">
        <v>43</v>
      </c>
      <c r="G187" s="61" t="s">
        <v>46</v>
      </c>
      <c r="H187" s="28" t="s">
        <v>47</v>
      </c>
      <c r="I187" s="28" t="s">
        <v>48</v>
      </c>
      <c r="J187" s="28" t="s">
        <v>49</v>
      </c>
      <c r="K187" s="28" t="s">
        <v>50</v>
      </c>
      <c r="L187" s="28" t="s">
        <v>51</v>
      </c>
      <c r="M187" s="29" t="s">
        <v>52</v>
      </c>
    </row>
    <row r="188" spans="2:13" hidden="1" x14ac:dyDescent="0.25">
      <c r="B188" s="37" t="str">
        <f>CONCATENATE("8.",Prüfkriterien_8[[#This Row],[Spalte2]])</f>
        <v>8.1</v>
      </c>
      <c r="C188" s="38">
        <f>ROW()-ROW(Prüfkriterien_8[[#Headers],[Spalte3]])</f>
        <v>1</v>
      </c>
      <c r="D188" s="38">
        <f>(Prüfkriterien_8[Spalte2]+80)/10</f>
        <v>8.1</v>
      </c>
      <c r="E188" s="26"/>
      <c r="F188" s="61"/>
      <c r="G188" s="61"/>
      <c r="H188" s="28"/>
      <c r="I188" s="28"/>
      <c r="J188" s="28"/>
      <c r="K188" s="28"/>
      <c r="L188" s="28"/>
      <c r="M188" s="29"/>
    </row>
    <row r="189" spans="2:13" hidden="1" x14ac:dyDescent="0.25">
      <c r="B189" s="43" t="str">
        <f>CONCATENATE("8.",Prüfkriterien_8[[#This Row],[Spalte2]])</f>
        <v>8.2</v>
      </c>
      <c r="C189" s="44">
        <f>ROW()-ROW(Prüfkriterien_8[[#Headers],[Spalte3]])</f>
        <v>2</v>
      </c>
      <c r="D189" s="44">
        <f>(Prüfkriterien_8[Spalte2]+80)/10</f>
        <v>8.1999999999999993</v>
      </c>
      <c r="E189" s="45"/>
      <c r="F189" s="62"/>
      <c r="G189" s="62"/>
      <c r="H189" s="46"/>
      <c r="I189" s="46"/>
      <c r="J189" s="46"/>
      <c r="K189" s="46"/>
      <c r="L189" s="46"/>
      <c r="M189" s="47"/>
    </row>
    <row r="190" spans="2:13" hidden="1" x14ac:dyDescent="0.25">
      <c r="B190" s="37" t="str">
        <f>CONCATENATE("8.",Prüfkriterien_8[[#This Row],[Spalte2]])</f>
        <v>8.3</v>
      </c>
      <c r="C190" s="38">
        <f>ROW()-ROW(Prüfkriterien_8[[#Headers],[Spalte3]])</f>
        <v>3</v>
      </c>
      <c r="D190" s="38">
        <f>(Prüfkriterien_8[Spalte2]+80)/10</f>
        <v>8.3000000000000007</v>
      </c>
      <c r="E190" s="26"/>
      <c r="F190" s="61"/>
      <c r="G190" s="61"/>
      <c r="H190" s="28"/>
      <c r="I190" s="28"/>
      <c r="J190" s="28"/>
      <c r="K190" s="28"/>
      <c r="L190" s="28"/>
      <c r="M190" s="29"/>
    </row>
    <row r="191" spans="2:13" hidden="1" x14ac:dyDescent="0.25">
      <c r="B191" s="37" t="str">
        <f>CONCATENATE("8.",Prüfkriterien_8[[#This Row],[Spalte2]])</f>
        <v>8.4</v>
      </c>
      <c r="C191" s="38">
        <f>ROW()-ROW(Prüfkriterien_8[[#Headers],[Spalte3]])</f>
        <v>4</v>
      </c>
      <c r="D191" s="38">
        <f>(Prüfkriterien_8[Spalte2]+80)/10</f>
        <v>8.4</v>
      </c>
      <c r="E191" s="26"/>
      <c r="F191" s="61"/>
      <c r="G191" s="61"/>
      <c r="H191" s="28"/>
      <c r="I191" s="28"/>
      <c r="J191" s="28"/>
      <c r="K191" s="28"/>
      <c r="L191" s="28"/>
      <c r="M191" s="29"/>
    </row>
    <row r="192" spans="2:13" hidden="1" x14ac:dyDescent="0.25">
      <c r="B192" s="43" t="str">
        <f>CONCATENATE("8.",Prüfkriterien_8[[#This Row],[Spalte2]])</f>
        <v>8.5</v>
      </c>
      <c r="C192" s="44">
        <f>ROW()-ROW(Prüfkriterien_8[[#Headers],[Spalte3]])</f>
        <v>5</v>
      </c>
      <c r="D192" s="44">
        <f>(Prüfkriterien_8[Spalte2]+80)/10</f>
        <v>8.5</v>
      </c>
      <c r="E192" s="45"/>
      <c r="F192" s="62"/>
      <c r="G192" s="62"/>
      <c r="H192" s="46"/>
      <c r="I192" s="46"/>
      <c r="J192" s="46"/>
      <c r="K192" s="46"/>
      <c r="L192" s="46"/>
      <c r="M192" s="47"/>
    </row>
    <row r="193" spans="2:13" hidden="1" x14ac:dyDescent="0.25">
      <c r="B193" s="134" t="s">
        <v>65</v>
      </c>
      <c r="C193" s="135"/>
      <c r="D193" s="135"/>
      <c r="E193" s="135"/>
      <c r="F193" s="63"/>
      <c r="G193" s="63"/>
      <c r="H193" s="135"/>
      <c r="I193" s="135"/>
      <c r="J193" s="135"/>
      <c r="K193" s="135"/>
      <c r="L193" s="135"/>
      <c r="M193" s="136"/>
    </row>
    <row r="194" spans="2:13" hidden="1" x14ac:dyDescent="0.25">
      <c r="B194" s="37" t="s">
        <v>39</v>
      </c>
      <c r="C194" s="38" t="s">
        <v>40</v>
      </c>
      <c r="D194" s="38" t="s">
        <v>41</v>
      </c>
      <c r="E194" s="26" t="s">
        <v>42</v>
      </c>
      <c r="F194" s="61" t="s">
        <v>43</v>
      </c>
      <c r="G194" s="61" t="s">
        <v>46</v>
      </c>
      <c r="H194" s="28" t="s">
        <v>47</v>
      </c>
      <c r="I194" s="28" t="s">
        <v>48</v>
      </c>
      <c r="J194" s="28" t="s">
        <v>49</v>
      </c>
      <c r="K194" s="28" t="s">
        <v>50</v>
      </c>
      <c r="L194" s="28" t="s">
        <v>51</v>
      </c>
      <c r="M194" s="29" t="s">
        <v>52</v>
      </c>
    </row>
    <row r="195" spans="2:13" hidden="1" x14ac:dyDescent="0.25">
      <c r="B195" s="37" t="str">
        <f>CONCATENATE("9.",Prüfkriterien_9[[#This Row],[Spalte2]])</f>
        <v>9.1</v>
      </c>
      <c r="C195" s="38">
        <f>ROW()-ROW(Prüfkriterien_9[[#Headers],[Spalte3]])</f>
        <v>1</v>
      </c>
      <c r="D195" s="38">
        <f>(Prüfkriterien_9[Spalte2]+90)/10</f>
        <v>9.1</v>
      </c>
      <c r="E195" s="26"/>
      <c r="F195" s="61"/>
      <c r="G195" s="61"/>
      <c r="H195" s="28"/>
      <c r="I195" s="28"/>
      <c r="J195" s="28"/>
      <c r="K195" s="28"/>
      <c r="L195" s="28"/>
      <c r="M195" s="29"/>
    </row>
    <row r="196" spans="2:13" hidden="1" x14ac:dyDescent="0.25">
      <c r="B196" s="43" t="str">
        <f>CONCATENATE("9.",Prüfkriterien_9[[#This Row],[Spalte2]])</f>
        <v>9.2</v>
      </c>
      <c r="C196" s="44">
        <f>ROW()-ROW(Prüfkriterien_9[[#Headers],[Spalte3]])</f>
        <v>2</v>
      </c>
      <c r="D196" s="44">
        <f>(Prüfkriterien_9[Spalte2]+90)/10</f>
        <v>9.1999999999999993</v>
      </c>
      <c r="E196" s="45"/>
      <c r="F196" s="62"/>
      <c r="G196" s="62"/>
      <c r="H196" s="46"/>
      <c r="I196" s="46"/>
      <c r="J196" s="46"/>
      <c r="K196" s="46"/>
      <c r="L196" s="46"/>
      <c r="M196" s="47"/>
    </row>
    <row r="197" spans="2:13" hidden="1" x14ac:dyDescent="0.25">
      <c r="B197" s="37" t="str">
        <f>CONCATENATE("9.",Prüfkriterien_9[[#This Row],[Spalte2]])</f>
        <v>9.3</v>
      </c>
      <c r="C197" s="38">
        <f>ROW()-ROW(Prüfkriterien_9[[#Headers],[Spalte3]])</f>
        <v>3</v>
      </c>
      <c r="D197" s="38">
        <f>(Prüfkriterien_9[Spalte2]+90)/10</f>
        <v>9.3000000000000007</v>
      </c>
      <c r="E197" s="26"/>
      <c r="F197" s="61"/>
      <c r="G197" s="61"/>
      <c r="H197" s="28"/>
      <c r="I197" s="28"/>
      <c r="J197" s="28"/>
      <c r="K197" s="28"/>
      <c r="L197" s="28"/>
      <c r="M197" s="29"/>
    </row>
    <row r="198" spans="2:13" hidden="1" x14ac:dyDescent="0.25">
      <c r="B198" s="37" t="str">
        <f>CONCATENATE("9.",Prüfkriterien_9[[#This Row],[Spalte2]])</f>
        <v>9.4</v>
      </c>
      <c r="C198" s="38">
        <f>ROW()-ROW(Prüfkriterien_9[[#Headers],[Spalte3]])</f>
        <v>4</v>
      </c>
      <c r="D198" s="38">
        <f>(Prüfkriterien_9[Spalte2]+90)/10</f>
        <v>9.4</v>
      </c>
      <c r="E198" s="26"/>
      <c r="F198" s="61"/>
      <c r="G198" s="61"/>
      <c r="H198" s="28"/>
      <c r="I198" s="28"/>
      <c r="J198" s="28"/>
      <c r="K198" s="28"/>
      <c r="L198" s="28"/>
      <c r="M198" s="29"/>
    </row>
    <row r="199" spans="2:13" hidden="1" x14ac:dyDescent="0.25">
      <c r="B199" s="43" t="str">
        <f>CONCATENATE("9.",Prüfkriterien_9[[#This Row],[Spalte2]])</f>
        <v>9.5</v>
      </c>
      <c r="C199" s="44">
        <f>ROW()-ROW(Prüfkriterien_9[[#Headers],[Spalte3]])</f>
        <v>5</v>
      </c>
      <c r="D199" s="44">
        <f>(Prüfkriterien_9[Spalte2]+90)/10</f>
        <v>9.5</v>
      </c>
      <c r="E199" s="45"/>
      <c r="F199" s="62"/>
      <c r="G199" s="62"/>
      <c r="H199" s="46"/>
      <c r="I199" s="46"/>
      <c r="J199" s="46"/>
      <c r="K199" s="46"/>
      <c r="L199" s="46"/>
      <c r="M199" s="47"/>
    </row>
    <row r="200" spans="2:13" hidden="1" x14ac:dyDescent="0.25">
      <c r="B200" s="134" t="s">
        <v>66</v>
      </c>
      <c r="C200" s="135"/>
      <c r="D200" s="135"/>
      <c r="E200" s="135"/>
      <c r="F200" s="63"/>
      <c r="G200" s="63"/>
      <c r="H200" s="135"/>
      <c r="I200" s="135"/>
      <c r="J200" s="135"/>
      <c r="K200" s="135"/>
      <c r="L200" s="135"/>
      <c r="M200" s="136"/>
    </row>
    <row r="201" spans="2:13" hidden="1" x14ac:dyDescent="0.25">
      <c r="B201" s="37" t="s">
        <v>39</v>
      </c>
      <c r="C201" s="38" t="s">
        <v>40</v>
      </c>
      <c r="D201" s="38" t="s">
        <v>41</v>
      </c>
      <c r="E201" s="26" t="s">
        <v>42</v>
      </c>
      <c r="F201" s="61" t="s">
        <v>43</v>
      </c>
      <c r="G201" s="61" t="s">
        <v>46</v>
      </c>
      <c r="H201" s="28" t="s">
        <v>47</v>
      </c>
      <c r="I201" s="28" t="s">
        <v>48</v>
      </c>
      <c r="J201" s="28" t="s">
        <v>49</v>
      </c>
      <c r="K201" s="28" t="s">
        <v>50</v>
      </c>
      <c r="L201" s="28" t="s">
        <v>51</v>
      </c>
      <c r="M201" s="29" t="s">
        <v>52</v>
      </c>
    </row>
    <row r="202" spans="2:13" hidden="1" x14ac:dyDescent="0.25">
      <c r="B202" s="37" t="str">
        <f>CONCATENATE("10.",Prüfkriterien_10[[#This Row],[Spalte2]])</f>
        <v>10.1</v>
      </c>
      <c r="C202" s="38">
        <f>ROW()-ROW(Prüfkriterien_10[[#Headers],[Spalte3]])</f>
        <v>1</v>
      </c>
      <c r="D202" s="38">
        <f>(Prüfkriterien_10[Spalte2]+100)/10</f>
        <v>10.1</v>
      </c>
      <c r="E202" s="26"/>
      <c r="F202" s="61"/>
      <c r="G202" s="61"/>
      <c r="H202" s="28"/>
      <c r="I202" s="28"/>
      <c r="J202" s="28"/>
      <c r="K202" s="28"/>
      <c r="L202" s="28"/>
      <c r="M202" s="29"/>
    </row>
    <row r="203" spans="2:13" hidden="1" x14ac:dyDescent="0.25">
      <c r="B203" s="43" t="str">
        <f>CONCATENATE("10.",Prüfkriterien_10[[#This Row],[Spalte2]])</f>
        <v>10.2</v>
      </c>
      <c r="C203" s="44">
        <f>ROW()-ROW(Prüfkriterien_10[[#Headers],[Spalte3]])</f>
        <v>2</v>
      </c>
      <c r="D203" s="44">
        <f>(Prüfkriterien_10[Spalte2]+100)/10</f>
        <v>10.199999999999999</v>
      </c>
      <c r="E203" s="45"/>
      <c r="F203" s="62"/>
      <c r="G203" s="62"/>
      <c r="H203" s="46"/>
      <c r="I203" s="46"/>
      <c r="J203" s="46"/>
      <c r="K203" s="46"/>
      <c r="L203" s="46"/>
      <c r="M203" s="47"/>
    </row>
    <row r="204" spans="2:13" hidden="1" x14ac:dyDescent="0.25">
      <c r="B204" s="37" t="str">
        <f>CONCATENATE("10.",Prüfkriterien_10[[#This Row],[Spalte2]])</f>
        <v>10.3</v>
      </c>
      <c r="C204" s="38">
        <f>ROW()-ROW(Prüfkriterien_10[[#Headers],[Spalte3]])</f>
        <v>3</v>
      </c>
      <c r="D204" s="38">
        <f>(Prüfkriterien_10[Spalte2]+100)/10</f>
        <v>10.3</v>
      </c>
      <c r="E204" s="26"/>
      <c r="F204" s="61"/>
      <c r="G204" s="61"/>
      <c r="H204" s="28"/>
      <c r="I204" s="28"/>
      <c r="J204" s="28"/>
      <c r="K204" s="28"/>
      <c r="L204" s="28"/>
      <c r="M204" s="29"/>
    </row>
    <row r="205" spans="2:13" hidden="1" x14ac:dyDescent="0.25">
      <c r="B205" s="37" t="str">
        <f>CONCATENATE("10.",Prüfkriterien_10[[#This Row],[Spalte2]])</f>
        <v>10.4</v>
      </c>
      <c r="C205" s="38">
        <f>ROW()-ROW(Prüfkriterien_10[[#Headers],[Spalte3]])</f>
        <v>4</v>
      </c>
      <c r="D205" s="38">
        <f>(Prüfkriterien_10[Spalte2]+100)/10</f>
        <v>10.4</v>
      </c>
      <c r="E205" s="26"/>
      <c r="F205" s="61"/>
      <c r="G205" s="61"/>
      <c r="H205" s="28"/>
      <c r="I205" s="28"/>
      <c r="J205" s="28"/>
      <c r="K205" s="28"/>
      <c r="L205" s="28"/>
      <c r="M205" s="29"/>
    </row>
    <row r="206" spans="2:13" hidden="1" x14ac:dyDescent="0.25">
      <c r="B206" s="43" t="str">
        <f>CONCATENATE("10.",Prüfkriterien_10[[#This Row],[Spalte2]])</f>
        <v>10.5</v>
      </c>
      <c r="C206" s="44">
        <f>ROW()-ROW(Prüfkriterien_10[[#Headers],[Spalte3]])</f>
        <v>5</v>
      </c>
      <c r="D206" s="44">
        <f>(Prüfkriterien_10[Spalte2]+100)/10</f>
        <v>10.5</v>
      </c>
      <c r="E206" s="45"/>
      <c r="F206" s="62"/>
      <c r="G206" s="62"/>
      <c r="H206" s="46"/>
      <c r="I206" s="46"/>
      <c r="J206" s="46"/>
      <c r="K206" s="46"/>
      <c r="L206" s="46"/>
      <c r="M206" s="47"/>
    </row>
    <row r="207" spans="2:13" hidden="1" x14ac:dyDescent="0.25">
      <c r="B207" s="134" t="s">
        <v>67</v>
      </c>
      <c r="C207" s="135"/>
      <c r="D207" s="135"/>
      <c r="E207" s="135"/>
      <c r="F207" s="63"/>
      <c r="G207" s="63"/>
      <c r="H207" s="135"/>
      <c r="I207" s="135"/>
      <c r="J207" s="135"/>
      <c r="K207" s="135"/>
      <c r="L207" s="135"/>
      <c r="M207" s="136"/>
    </row>
    <row r="208" spans="2:13" hidden="1" x14ac:dyDescent="0.25">
      <c r="B208" s="37" t="s">
        <v>39</v>
      </c>
      <c r="C208" s="38" t="s">
        <v>40</v>
      </c>
      <c r="D208" s="38" t="s">
        <v>41</v>
      </c>
      <c r="E208" s="26" t="s">
        <v>42</v>
      </c>
      <c r="F208" s="61" t="s">
        <v>43</v>
      </c>
      <c r="G208" s="61" t="s">
        <v>46</v>
      </c>
      <c r="H208" s="28" t="s">
        <v>47</v>
      </c>
      <c r="I208" s="28" t="s">
        <v>48</v>
      </c>
      <c r="J208" s="28" t="s">
        <v>49</v>
      </c>
      <c r="K208" s="28" t="s">
        <v>50</v>
      </c>
      <c r="L208" s="28" t="s">
        <v>51</v>
      </c>
      <c r="M208" s="29" t="s">
        <v>52</v>
      </c>
    </row>
    <row r="209" spans="2:13" hidden="1" x14ac:dyDescent="0.25">
      <c r="B209" s="37" t="str">
        <f>CONCATENATE("11.",Prüfkriterien_11[[#This Row],[Spalte2]])</f>
        <v>11.1</v>
      </c>
      <c r="C209" s="38">
        <f>ROW()-ROW(Prüfkriterien_11[[#Headers],[Spalte3]])</f>
        <v>1</v>
      </c>
      <c r="D209" s="38">
        <f>(Prüfkriterien_11[Spalte2]+110)/10</f>
        <v>11.1</v>
      </c>
      <c r="E209" s="26"/>
      <c r="F209" s="61"/>
      <c r="G209" s="61"/>
      <c r="H209" s="28"/>
      <c r="I209" s="28"/>
      <c r="J209" s="28"/>
      <c r="K209" s="28"/>
      <c r="L209" s="28"/>
      <c r="M209" s="29"/>
    </row>
    <row r="210" spans="2:13" hidden="1" x14ac:dyDescent="0.25">
      <c r="B210" s="43" t="str">
        <f>CONCATENATE("11.",Prüfkriterien_11[[#This Row],[Spalte2]])</f>
        <v>11.2</v>
      </c>
      <c r="C210" s="44">
        <f>ROW()-ROW(Prüfkriterien_11[[#Headers],[Spalte3]])</f>
        <v>2</v>
      </c>
      <c r="D210" s="44">
        <f>(Prüfkriterien_11[Spalte2]+110)/10</f>
        <v>11.2</v>
      </c>
      <c r="E210" s="45"/>
      <c r="F210" s="62"/>
      <c r="G210" s="62"/>
      <c r="H210" s="46"/>
      <c r="I210" s="46"/>
      <c r="J210" s="46"/>
      <c r="K210" s="46"/>
      <c r="L210" s="46"/>
      <c r="M210" s="47"/>
    </row>
    <row r="211" spans="2:13" ht="6.75" customHeight="1" x14ac:dyDescent="0.25">
      <c r="F211" s="73"/>
      <c r="G211" s="73"/>
    </row>
    <row r="212" spans="2:13" x14ac:dyDescent="0.25">
      <c r="F212" s="73"/>
      <c r="G212" s="73"/>
    </row>
    <row r="213" spans="2:13" x14ac:dyDescent="0.25">
      <c r="F213" s="73"/>
      <c r="G213" s="73"/>
    </row>
    <row r="214" spans="2:13" x14ac:dyDescent="0.25">
      <c r="F214" s="73"/>
      <c r="G214" s="73"/>
    </row>
    <row r="215" spans="2:13" x14ac:dyDescent="0.25">
      <c r="F215" s="73"/>
      <c r="G215" s="73"/>
    </row>
    <row r="216" spans="2:13" x14ac:dyDescent="0.25">
      <c r="F216" s="73"/>
      <c r="G216" s="73"/>
    </row>
    <row r="217" spans="2:13" x14ac:dyDescent="0.25">
      <c r="F217" s="73"/>
      <c r="G217" s="73"/>
    </row>
    <row r="218" spans="2:13" x14ac:dyDescent="0.25">
      <c r="F218" s="73"/>
      <c r="G218" s="73"/>
    </row>
    <row r="219" spans="2:13" x14ac:dyDescent="0.25">
      <c r="F219" s="73"/>
      <c r="G219" s="73"/>
    </row>
    <row r="220" spans="2:13" x14ac:dyDescent="0.25">
      <c r="F220" s="73"/>
      <c r="G220" s="73"/>
    </row>
    <row r="221" spans="2:13" x14ac:dyDescent="0.25">
      <c r="F221" s="73"/>
      <c r="G221" s="73"/>
    </row>
    <row r="222" spans="2:13" x14ac:dyDescent="0.25">
      <c r="F222" s="73"/>
      <c r="G222" s="73"/>
    </row>
    <row r="223" spans="2:13" x14ac:dyDescent="0.25">
      <c r="F223" s="73"/>
      <c r="G223" s="73"/>
    </row>
    <row r="224" spans="2:13" x14ac:dyDescent="0.25">
      <c r="F224" s="73"/>
      <c r="G224" s="73"/>
    </row>
    <row r="225" spans="6:7" x14ac:dyDescent="0.25">
      <c r="F225" s="73"/>
      <c r="G225" s="73"/>
    </row>
    <row r="226" spans="6:7" x14ac:dyDescent="0.25">
      <c r="F226" s="73"/>
      <c r="G226" s="73"/>
    </row>
    <row r="227" spans="6:7" x14ac:dyDescent="0.25">
      <c r="F227" s="73"/>
      <c r="G227" s="73"/>
    </row>
    <row r="228" spans="6:7" x14ac:dyDescent="0.25">
      <c r="F228" s="73"/>
      <c r="G228" s="73"/>
    </row>
    <row r="229" spans="6:7" x14ac:dyDescent="0.25">
      <c r="F229" s="73"/>
      <c r="G229" s="73"/>
    </row>
    <row r="230" spans="6:7" x14ac:dyDescent="0.25">
      <c r="F230" s="73"/>
      <c r="G230" s="73"/>
    </row>
    <row r="231" spans="6:7" x14ac:dyDescent="0.25">
      <c r="F231" s="73"/>
      <c r="G231" s="73"/>
    </row>
    <row r="232" spans="6:7" x14ac:dyDescent="0.25">
      <c r="F232" s="73"/>
      <c r="G232" s="73"/>
    </row>
    <row r="233" spans="6:7" x14ac:dyDescent="0.25">
      <c r="F233" s="73"/>
      <c r="G233" s="73"/>
    </row>
    <row r="234" spans="6:7" x14ac:dyDescent="0.25">
      <c r="F234" s="73"/>
      <c r="G234" s="73"/>
    </row>
    <row r="235" spans="6:7" x14ac:dyDescent="0.25">
      <c r="F235" s="73"/>
      <c r="G235" s="73"/>
    </row>
    <row r="236" spans="6:7" x14ac:dyDescent="0.25">
      <c r="F236" s="73"/>
      <c r="G236" s="73"/>
    </row>
    <row r="237" spans="6:7" x14ac:dyDescent="0.25">
      <c r="F237" s="73"/>
      <c r="G237" s="73"/>
    </row>
    <row r="238" spans="6:7" x14ac:dyDescent="0.25">
      <c r="F238" s="73"/>
      <c r="G238" s="73"/>
    </row>
    <row r="239" spans="6:7" x14ac:dyDescent="0.25">
      <c r="F239" s="73"/>
      <c r="G239" s="73"/>
    </row>
    <row r="240" spans="6:7" x14ac:dyDescent="0.25">
      <c r="F240" s="73"/>
      <c r="G240" s="73"/>
    </row>
    <row r="241" spans="6:7" x14ac:dyDescent="0.25">
      <c r="F241" s="73"/>
      <c r="G241" s="73"/>
    </row>
    <row r="242" spans="6:7" x14ac:dyDescent="0.25">
      <c r="F242" s="73"/>
      <c r="G242" s="73"/>
    </row>
    <row r="243" spans="6:7" x14ac:dyDescent="0.25">
      <c r="F243" s="73"/>
      <c r="G243" s="73"/>
    </row>
    <row r="244" spans="6:7" x14ac:dyDescent="0.25">
      <c r="F244" s="73"/>
      <c r="G244" s="73"/>
    </row>
    <row r="245" spans="6:7" x14ac:dyDescent="0.25">
      <c r="F245" s="73"/>
      <c r="G245" s="73"/>
    </row>
    <row r="246" spans="6:7" x14ac:dyDescent="0.25">
      <c r="F246" s="73"/>
      <c r="G246" s="73"/>
    </row>
    <row r="247" spans="6:7" x14ac:dyDescent="0.25">
      <c r="F247" s="73"/>
      <c r="G247" s="73"/>
    </row>
    <row r="248" spans="6:7" x14ac:dyDescent="0.25">
      <c r="F248" s="73"/>
      <c r="G248" s="73"/>
    </row>
    <row r="249" spans="6:7" x14ac:dyDescent="0.25">
      <c r="F249" s="73"/>
      <c r="G249" s="73"/>
    </row>
    <row r="250" spans="6:7" x14ac:dyDescent="0.25">
      <c r="F250" s="73"/>
      <c r="G250" s="73"/>
    </row>
    <row r="251" spans="6:7" x14ac:dyDescent="0.25">
      <c r="F251" s="73"/>
      <c r="G251" s="73"/>
    </row>
    <row r="252" spans="6:7" x14ac:dyDescent="0.25">
      <c r="F252" s="73"/>
      <c r="G252" s="73"/>
    </row>
    <row r="253" spans="6:7" x14ac:dyDescent="0.25">
      <c r="F253" s="73"/>
      <c r="G253" s="73"/>
    </row>
    <row r="254" spans="6:7" x14ac:dyDescent="0.25">
      <c r="F254" s="73"/>
      <c r="G254" s="73"/>
    </row>
    <row r="255" spans="6:7" x14ac:dyDescent="0.25">
      <c r="F255" s="73"/>
      <c r="G255" s="73"/>
    </row>
    <row r="256" spans="6:7" x14ac:dyDescent="0.25">
      <c r="F256" s="73"/>
      <c r="G256" s="73"/>
    </row>
    <row r="257" spans="6:7" x14ac:dyDescent="0.25">
      <c r="F257" s="73"/>
      <c r="G257" s="73"/>
    </row>
    <row r="258" spans="6:7" x14ac:dyDescent="0.25">
      <c r="F258" s="73"/>
      <c r="G258" s="73"/>
    </row>
    <row r="259" spans="6:7" x14ac:dyDescent="0.25">
      <c r="F259" s="73"/>
      <c r="G259" s="73"/>
    </row>
    <row r="260" spans="6:7" x14ac:dyDescent="0.25">
      <c r="F260" s="73"/>
      <c r="G260" s="73"/>
    </row>
    <row r="261" spans="6:7" x14ac:dyDescent="0.25">
      <c r="F261" s="73"/>
      <c r="G261" s="73"/>
    </row>
    <row r="262" spans="6:7" x14ac:dyDescent="0.25">
      <c r="F262" s="73"/>
      <c r="G262" s="73"/>
    </row>
    <row r="263" spans="6:7" x14ac:dyDescent="0.25">
      <c r="F263" s="73"/>
      <c r="G263" s="73"/>
    </row>
    <row r="264" spans="6:7" x14ac:dyDescent="0.25">
      <c r="F264" s="73"/>
      <c r="G264" s="73"/>
    </row>
    <row r="265" spans="6:7" x14ac:dyDescent="0.25">
      <c r="F265" s="73"/>
      <c r="G265" s="73"/>
    </row>
    <row r="266" spans="6:7" x14ac:dyDescent="0.25">
      <c r="F266" s="73"/>
      <c r="G266" s="73"/>
    </row>
    <row r="267" spans="6:7" x14ac:dyDescent="0.25">
      <c r="F267" s="73"/>
      <c r="G267" s="73"/>
    </row>
    <row r="268" spans="6:7" x14ac:dyDescent="0.25">
      <c r="F268" s="73"/>
      <c r="G268" s="73"/>
    </row>
    <row r="269" spans="6:7" x14ac:dyDescent="0.25">
      <c r="F269" s="73"/>
      <c r="G269" s="73"/>
    </row>
    <row r="270" spans="6:7" x14ac:dyDescent="0.25">
      <c r="F270" s="73"/>
      <c r="G270" s="73"/>
    </row>
    <row r="271" spans="6:7" x14ac:dyDescent="0.25">
      <c r="F271" s="73"/>
      <c r="G271" s="73"/>
    </row>
    <row r="272" spans="6:7" x14ac:dyDescent="0.25">
      <c r="F272" s="73"/>
      <c r="G272" s="73"/>
    </row>
    <row r="273" spans="6:7" x14ac:dyDescent="0.25">
      <c r="F273" s="73"/>
      <c r="G273" s="73"/>
    </row>
    <row r="274" spans="6:7" x14ac:dyDescent="0.25">
      <c r="F274" s="73"/>
      <c r="G274" s="73"/>
    </row>
    <row r="275" spans="6:7" x14ac:dyDescent="0.25">
      <c r="F275" s="73"/>
      <c r="G275" s="73"/>
    </row>
    <row r="276" spans="6:7" x14ac:dyDescent="0.25">
      <c r="F276" s="73"/>
      <c r="G276" s="73"/>
    </row>
    <row r="277" spans="6:7" x14ac:dyDescent="0.25">
      <c r="F277" s="73"/>
      <c r="G277" s="73"/>
    </row>
    <row r="278" spans="6:7" x14ac:dyDescent="0.25">
      <c r="F278" s="73"/>
      <c r="G278" s="73"/>
    </row>
    <row r="279" spans="6:7" x14ac:dyDescent="0.25">
      <c r="F279" s="73"/>
      <c r="G279" s="73"/>
    </row>
    <row r="280" spans="6:7" x14ac:dyDescent="0.25">
      <c r="F280" s="73"/>
      <c r="G280" s="73"/>
    </row>
    <row r="281" spans="6:7" x14ac:dyDescent="0.25">
      <c r="F281" s="73"/>
      <c r="G281" s="73"/>
    </row>
    <row r="282" spans="6:7" x14ac:dyDescent="0.25">
      <c r="F282" s="73"/>
      <c r="G282" s="73"/>
    </row>
    <row r="283" spans="6:7" x14ac:dyDescent="0.25">
      <c r="F283" s="73"/>
      <c r="G283" s="73"/>
    </row>
    <row r="284" spans="6:7" x14ac:dyDescent="0.25">
      <c r="F284" s="73"/>
      <c r="G284" s="73"/>
    </row>
    <row r="285" spans="6:7" x14ac:dyDescent="0.25">
      <c r="F285" s="73"/>
      <c r="G285" s="73"/>
    </row>
    <row r="286" spans="6:7" x14ac:dyDescent="0.25">
      <c r="F286" s="73"/>
      <c r="G286" s="73"/>
    </row>
    <row r="287" spans="6:7" x14ac:dyDescent="0.25">
      <c r="F287" s="73"/>
      <c r="G287" s="73"/>
    </row>
    <row r="288" spans="6:7" x14ac:dyDescent="0.25">
      <c r="F288" s="73"/>
      <c r="G288" s="73"/>
    </row>
    <row r="289" spans="6:7" x14ac:dyDescent="0.25">
      <c r="F289" s="73"/>
      <c r="G289" s="73"/>
    </row>
    <row r="290" spans="6:7" x14ac:dyDescent="0.25">
      <c r="F290" s="73"/>
      <c r="G290" s="73"/>
    </row>
    <row r="291" spans="6:7" x14ac:dyDescent="0.25">
      <c r="F291" s="73"/>
      <c r="G291" s="73"/>
    </row>
    <row r="292" spans="6:7" x14ac:dyDescent="0.25">
      <c r="F292" s="73"/>
      <c r="G292" s="73"/>
    </row>
  </sheetData>
  <sheetProtection algorithmName="SHA-512" hashValue="h/cAj6TiD2WQv5Hk4U4wnrbpRX3bzWjvcLNKHQY0lK1XzkBBPWflBI+7pKCd0spg2AzmNieMo9A3Y/rI56xcLA==" saltValue="lLGZNmbd9SoxRjJXFkzdJQ==" spinCount="100000" sheet="1" formatCells="0" formatRows="0" selectLockedCells="1"/>
  <mergeCells count="19">
    <mergeCell ref="M6:M7"/>
    <mergeCell ref="D6:D7"/>
    <mergeCell ref="B3:M3"/>
    <mergeCell ref="B117:M117"/>
    <mergeCell ref="B160:M160"/>
    <mergeCell ref="B177:M177"/>
    <mergeCell ref="B137:M137"/>
    <mergeCell ref="B2:M2"/>
    <mergeCell ref="B5:M5"/>
    <mergeCell ref="B8:M8"/>
    <mergeCell ref="B21:M21"/>
    <mergeCell ref="B36:M36"/>
    <mergeCell ref="C4:K4"/>
    <mergeCell ref="B6:B7"/>
    <mergeCell ref="C6:C7"/>
    <mergeCell ref="E6:E7"/>
    <mergeCell ref="F6:F7"/>
    <mergeCell ref="G6:G7"/>
    <mergeCell ref="H6:L6"/>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
&amp;C&amp;G&amp;R
&amp;"Arial,Standard"&amp;8&amp;P von &amp;N</oddFooter>
  </headerFooter>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09" operator="containsText" id="{5E95DCB8-8D9B-43CB-9F0E-367D7B8C392E}">
            <xm:f>NOT(ISERROR(SEARCH("grau",H22)))</xm:f>
            <xm:f>"grau"</xm:f>
            <x14:dxf>
              <font>
                <color rgb="FF808080"/>
              </font>
              <fill>
                <patternFill>
                  <bgColor rgb="FF808080"/>
                </patternFill>
              </fill>
            </x14:dxf>
          </x14:cfRule>
          <xm:sqref>H138:L138 H208:L210 H37:L52 H118:L119 H55:L116 H123:L136 H22:L22 I27:J29 L27:L28 H145:L159 H162:L176</xm:sqref>
        </x14:conditionalFormatting>
        <x14:conditionalFormatting xmlns:xm="http://schemas.microsoft.com/office/excel/2006/main">
          <x14:cfRule type="containsText" priority="204" operator="containsText" id="{3EA6EFDB-E455-4F38-A982-1E38324F0343}">
            <xm:f>NOT(ISERROR(SEARCH("grau",H161)))</xm:f>
            <xm:f>"grau"</xm:f>
            <x14:dxf>
              <font>
                <color rgb="FF808080"/>
              </font>
              <fill>
                <patternFill>
                  <bgColor rgb="FF808080"/>
                </patternFill>
              </fill>
            </x14:dxf>
          </x14:cfRule>
          <xm:sqref>H161:L161</xm:sqref>
        </x14:conditionalFormatting>
        <x14:conditionalFormatting xmlns:xm="http://schemas.microsoft.com/office/excel/2006/main">
          <x14:cfRule type="containsText" priority="203" operator="containsText" id="{5BEAB68E-34A9-4110-B056-50320AFBCCB0}">
            <xm:f>NOT(ISERROR(SEARCH("grau",H178)))</xm:f>
            <xm:f>"grau"</xm:f>
            <x14:dxf>
              <font>
                <color rgb="FF808080"/>
              </font>
              <fill>
                <patternFill>
                  <bgColor rgb="FF808080"/>
                </patternFill>
              </fill>
            </x14:dxf>
          </x14:cfRule>
          <xm:sqref>H178:L178</xm:sqref>
        </x14:conditionalFormatting>
        <x14:conditionalFormatting xmlns:xm="http://schemas.microsoft.com/office/excel/2006/main">
          <x14:cfRule type="containsText" priority="202" operator="containsText" id="{CF7EDDB7-2157-4E54-80CC-AC6AB6FBA5CD}">
            <xm:f>NOT(ISERROR(SEARCH("grau",H187)))</xm:f>
            <xm:f>"grau"</xm:f>
            <x14:dxf>
              <font>
                <color rgb="FF808080"/>
              </font>
              <fill>
                <patternFill>
                  <bgColor rgb="FF808080"/>
                </patternFill>
              </fill>
            </x14:dxf>
          </x14:cfRule>
          <xm:sqref>H187:L192</xm:sqref>
        </x14:conditionalFormatting>
        <x14:conditionalFormatting xmlns:xm="http://schemas.microsoft.com/office/excel/2006/main">
          <x14:cfRule type="containsText" priority="201" operator="containsText" id="{A15A7D79-1345-4D48-A805-61E375A492E8}">
            <xm:f>NOT(ISERROR(SEARCH("grau",H194)))</xm:f>
            <xm:f>"grau"</xm:f>
            <x14:dxf>
              <font>
                <color rgb="FF808080"/>
              </font>
              <fill>
                <patternFill>
                  <bgColor rgb="FF808080"/>
                </patternFill>
              </fill>
            </x14:dxf>
          </x14:cfRule>
          <xm:sqref>H194:L199</xm:sqref>
        </x14:conditionalFormatting>
        <x14:conditionalFormatting xmlns:xm="http://schemas.microsoft.com/office/excel/2006/main">
          <x14:cfRule type="containsText" priority="200" operator="containsText" id="{24D64CB9-06C8-4AB6-96E9-068B2C93B725}">
            <xm:f>NOT(ISERROR(SEARCH("grau",H201)))</xm:f>
            <xm:f>"grau"</xm:f>
            <x14:dxf>
              <font>
                <color rgb="FF808080"/>
              </font>
              <fill>
                <patternFill>
                  <bgColor rgb="FF808080"/>
                </patternFill>
              </fill>
            </x14:dxf>
          </x14:cfRule>
          <xm:sqref>H201:L206</xm:sqref>
        </x14:conditionalFormatting>
        <x14:conditionalFormatting xmlns:xm="http://schemas.microsoft.com/office/excel/2006/main">
          <x14:cfRule type="containsText" priority="196" operator="containsText" id="{171FB810-DFD6-4982-B7D2-40A2CBB612DE}">
            <xm:f>NOT(ISERROR(SEARCH("grau",I10)))</xm:f>
            <xm:f>"grau"</xm:f>
            <x14:dxf>
              <font>
                <strike val="0"/>
                <color rgb="FF808080"/>
              </font>
              <fill>
                <patternFill>
                  <bgColor rgb="FF808080"/>
                </patternFill>
              </fill>
            </x14:dxf>
          </x14:cfRule>
          <xm:sqref>I10:J11 L10:L11</xm:sqref>
        </x14:conditionalFormatting>
        <x14:conditionalFormatting xmlns:xm="http://schemas.microsoft.com/office/excel/2006/main">
          <x14:cfRule type="containsText" priority="191" operator="containsText" id="{683807A4-BC55-4980-9845-15F3557C56D3}">
            <xm:f>NOT(ISERROR(SEARCH("grau",I120)))</xm:f>
            <xm:f>"grau"</xm:f>
            <x14:dxf>
              <font>
                <strike val="0"/>
                <color rgb="FF808080"/>
              </font>
              <fill>
                <patternFill>
                  <bgColor rgb="FF808080"/>
                </patternFill>
              </fill>
            </x14:dxf>
          </x14:cfRule>
          <xm:sqref>I120:J122</xm:sqref>
        </x14:conditionalFormatting>
        <x14:conditionalFormatting xmlns:xm="http://schemas.microsoft.com/office/excel/2006/main">
          <x14:cfRule type="containsText" priority="190" operator="containsText" id="{85E82970-8D0F-4D7F-BC4B-E224BC5DE78E}">
            <xm:f>NOT(ISERROR(SEARCH("grau",I185)))</xm:f>
            <xm:f>"grau"</xm:f>
            <x14:dxf>
              <font>
                <color rgb="FF808080"/>
              </font>
              <fill>
                <patternFill>
                  <bgColor rgb="FF808080"/>
                </patternFill>
              </fill>
            </x14:dxf>
          </x14:cfRule>
          <xm:sqref>I185:J185</xm:sqref>
        </x14:conditionalFormatting>
        <x14:conditionalFormatting xmlns:xm="http://schemas.microsoft.com/office/excel/2006/main">
          <x14:cfRule type="containsText" priority="188" operator="containsText" id="{540DC5D6-4DE7-4ED2-AFFF-A00CCAB4FB74}">
            <xm:f>NOT(ISERROR(SEARCH("grau",H10)))</xm:f>
            <xm:f>"grau"</xm:f>
            <x14:dxf>
              <font>
                <color rgb="FF808080"/>
              </font>
              <fill>
                <patternFill>
                  <bgColor rgb="FF808080"/>
                </patternFill>
              </fill>
            </x14:dxf>
          </x14:cfRule>
          <xm:sqref>H10</xm:sqref>
        </x14:conditionalFormatting>
        <x14:conditionalFormatting xmlns:xm="http://schemas.microsoft.com/office/excel/2006/main">
          <x14:cfRule type="containsText" priority="187" operator="containsText" id="{43484F68-903B-4F2E-9FF0-EA79F7109A0F}">
            <xm:f>NOT(ISERROR(SEARCH("grau",K10)))</xm:f>
            <xm:f>"grau"</xm:f>
            <x14:dxf>
              <font>
                <color rgb="FF808080"/>
              </font>
              <fill>
                <patternFill>
                  <bgColor rgb="FF808080"/>
                </patternFill>
              </fill>
            </x14:dxf>
          </x14:cfRule>
          <xm:sqref>K10</xm:sqref>
        </x14:conditionalFormatting>
        <x14:conditionalFormatting xmlns:xm="http://schemas.microsoft.com/office/excel/2006/main">
          <x14:cfRule type="containsText" priority="186" operator="containsText" id="{1B9AF0FD-0D4F-4949-B05B-2B66C4E73FE2}">
            <xm:f>NOT(ISERROR(SEARCH("grau",K11)))</xm:f>
            <xm:f>"grau"</xm:f>
            <x14:dxf>
              <font>
                <color rgb="FF808080"/>
              </font>
              <fill>
                <patternFill>
                  <bgColor rgb="FF808080"/>
                </patternFill>
              </fill>
            </x14:dxf>
          </x14:cfRule>
          <xm:sqref>K11</xm:sqref>
        </x14:conditionalFormatting>
        <x14:conditionalFormatting xmlns:xm="http://schemas.microsoft.com/office/excel/2006/main">
          <x14:cfRule type="containsText" priority="185" operator="containsText" id="{5AA817A6-227E-4026-B531-BC1193B6BEB1}">
            <xm:f>NOT(ISERROR(SEARCH("grau",H11)))</xm:f>
            <xm:f>"grau"</xm:f>
            <x14:dxf>
              <font>
                <color rgb="FF808080"/>
              </font>
              <fill>
                <patternFill>
                  <bgColor rgb="FF808080"/>
                </patternFill>
              </fill>
            </x14:dxf>
          </x14:cfRule>
          <xm:sqref>H11</xm:sqref>
        </x14:conditionalFormatting>
        <x14:conditionalFormatting xmlns:xm="http://schemas.microsoft.com/office/excel/2006/main">
          <x14:cfRule type="containsText" priority="184" operator="containsText" id="{BE4828E0-EC0B-48FA-AB21-DEE2531F0D7D}">
            <xm:f>NOT(ISERROR(SEARCH("grau",H12)))</xm:f>
            <xm:f>"grau"</xm:f>
            <x14:dxf>
              <font>
                <color rgb="FF808080"/>
              </font>
              <fill>
                <patternFill>
                  <bgColor rgb="FF808080"/>
                </patternFill>
              </fill>
            </x14:dxf>
          </x14:cfRule>
          <xm:sqref>H12</xm:sqref>
        </x14:conditionalFormatting>
        <x14:conditionalFormatting xmlns:xm="http://schemas.microsoft.com/office/excel/2006/main">
          <x14:cfRule type="containsText" priority="183" operator="containsText" id="{56857FF3-64A4-4B0E-8A6E-A586F033C40E}">
            <xm:f>NOT(ISERROR(SEARCH("grau",I12)))</xm:f>
            <xm:f>"grau"</xm:f>
            <x14:dxf>
              <font>
                <color rgb="FF808080"/>
              </font>
              <fill>
                <patternFill>
                  <bgColor rgb="FF808080"/>
                </patternFill>
              </fill>
            </x14:dxf>
          </x14:cfRule>
          <xm:sqref>I12</xm:sqref>
        </x14:conditionalFormatting>
        <x14:conditionalFormatting xmlns:xm="http://schemas.microsoft.com/office/excel/2006/main">
          <x14:cfRule type="containsText" priority="182" operator="containsText" id="{12E79319-6345-4810-B65A-077A3AB42BE4}">
            <xm:f>NOT(ISERROR(SEARCH("grau",J12)))</xm:f>
            <xm:f>"grau"</xm:f>
            <x14:dxf>
              <font>
                <color rgb="FF808080"/>
              </font>
              <fill>
                <patternFill>
                  <bgColor rgb="FF808080"/>
                </patternFill>
              </fill>
            </x14:dxf>
          </x14:cfRule>
          <xm:sqref>J12</xm:sqref>
        </x14:conditionalFormatting>
        <x14:conditionalFormatting xmlns:xm="http://schemas.microsoft.com/office/excel/2006/main">
          <x14:cfRule type="containsText" priority="181" operator="containsText" id="{6555801D-A5FD-4AA7-A064-83F3F7AA89F1}">
            <xm:f>NOT(ISERROR(SEARCH("grau",K12)))</xm:f>
            <xm:f>"grau"</xm:f>
            <x14:dxf>
              <font>
                <color rgb="FF808080"/>
              </font>
              <fill>
                <patternFill>
                  <bgColor rgb="FF808080"/>
                </patternFill>
              </fill>
            </x14:dxf>
          </x14:cfRule>
          <xm:sqref>K12</xm:sqref>
        </x14:conditionalFormatting>
        <x14:conditionalFormatting xmlns:xm="http://schemas.microsoft.com/office/excel/2006/main">
          <x14:cfRule type="containsText" priority="180" operator="containsText" id="{7A7825D1-98D1-485B-8A6D-9CD43226246C}">
            <xm:f>NOT(ISERROR(SEARCH("grau",L12)))</xm:f>
            <xm:f>"grau"</xm:f>
            <x14:dxf>
              <font>
                <color rgb="FF808080"/>
              </font>
              <fill>
                <patternFill>
                  <bgColor rgb="FF808080"/>
                </patternFill>
              </fill>
            </x14:dxf>
          </x14:cfRule>
          <xm:sqref>L12</xm:sqref>
        </x14:conditionalFormatting>
        <x14:conditionalFormatting xmlns:xm="http://schemas.microsoft.com/office/excel/2006/main">
          <x14:cfRule type="containsText" priority="179" operator="containsText" id="{6B79DA3C-75B1-4753-9168-35BF1F3E0677}">
            <xm:f>NOT(ISERROR(SEARCH("grau",L13)))</xm:f>
            <xm:f>"grau"</xm:f>
            <x14:dxf>
              <font>
                <color rgb="FF808080"/>
              </font>
              <fill>
                <patternFill>
                  <bgColor rgb="FF808080"/>
                </patternFill>
              </fill>
            </x14:dxf>
          </x14:cfRule>
          <xm:sqref>L13</xm:sqref>
        </x14:conditionalFormatting>
        <x14:conditionalFormatting xmlns:xm="http://schemas.microsoft.com/office/excel/2006/main">
          <x14:cfRule type="containsText" priority="178" operator="containsText" id="{AECBB822-1258-48B6-98CF-4D38D71063A4}">
            <xm:f>NOT(ISERROR(SEARCH("grau",K13)))</xm:f>
            <xm:f>"grau"</xm:f>
            <x14:dxf>
              <font>
                <color rgb="FF808080"/>
              </font>
              <fill>
                <patternFill>
                  <bgColor rgb="FF808080"/>
                </patternFill>
              </fill>
            </x14:dxf>
          </x14:cfRule>
          <xm:sqref>K13</xm:sqref>
        </x14:conditionalFormatting>
        <x14:conditionalFormatting xmlns:xm="http://schemas.microsoft.com/office/excel/2006/main">
          <x14:cfRule type="containsText" priority="177" operator="containsText" id="{9B2ECFE8-CB8F-4635-8163-2849B7EB2707}">
            <xm:f>NOT(ISERROR(SEARCH("grau",J13)))</xm:f>
            <xm:f>"grau"</xm:f>
            <x14:dxf>
              <font>
                <color rgb="FF808080"/>
              </font>
              <fill>
                <patternFill>
                  <bgColor rgb="FF808080"/>
                </patternFill>
              </fill>
            </x14:dxf>
          </x14:cfRule>
          <xm:sqref>J13</xm:sqref>
        </x14:conditionalFormatting>
        <x14:conditionalFormatting xmlns:xm="http://schemas.microsoft.com/office/excel/2006/main">
          <x14:cfRule type="containsText" priority="176" operator="containsText" id="{53D4E3C5-CE20-408E-9E88-D5DE52169C2A}">
            <xm:f>NOT(ISERROR(SEARCH("grau",I13)))</xm:f>
            <xm:f>"grau"</xm:f>
            <x14:dxf>
              <font>
                <color rgb="FF808080"/>
              </font>
              <fill>
                <patternFill>
                  <bgColor rgb="FF808080"/>
                </patternFill>
              </fill>
            </x14:dxf>
          </x14:cfRule>
          <xm:sqref>I13</xm:sqref>
        </x14:conditionalFormatting>
        <x14:conditionalFormatting xmlns:xm="http://schemas.microsoft.com/office/excel/2006/main">
          <x14:cfRule type="containsText" priority="175" operator="containsText" id="{78BA48CC-1612-4209-9C86-A69E22A0BAB6}">
            <xm:f>NOT(ISERROR(SEARCH("grau",H13)))</xm:f>
            <xm:f>"grau"</xm:f>
            <x14:dxf>
              <font>
                <color rgb="FF808080"/>
              </font>
              <fill>
                <patternFill>
                  <bgColor rgb="FF808080"/>
                </patternFill>
              </fill>
            </x14:dxf>
          </x14:cfRule>
          <xm:sqref>H13</xm:sqref>
        </x14:conditionalFormatting>
        <x14:conditionalFormatting xmlns:xm="http://schemas.microsoft.com/office/excel/2006/main">
          <x14:cfRule type="containsText" priority="174" operator="containsText" id="{227269D1-E983-4E8E-B3D3-BE41CA200AC7}">
            <xm:f>NOT(ISERROR(SEARCH("grau",H14)))</xm:f>
            <xm:f>"grau"</xm:f>
            <x14:dxf>
              <font>
                <color rgb="FF808080"/>
              </font>
              <fill>
                <patternFill>
                  <bgColor rgb="FF808080"/>
                </patternFill>
              </fill>
            </x14:dxf>
          </x14:cfRule>
          <xm:sqref>H14</xm:sqref>
        </x14:conditionalFormatting>
        <x14:conditionalFormatting xmlns:xm="http://schemas.microsoft.com/office/excel/2006/main">
          <x14:cfRule type="containsText" priority="173" operator="containsText" id="{74B8E057-A4BF-4C47-BEBA-62F3195D87EB}">
            <xm:f>NOT(ISERROR(SEARCH("grau",I14)))</xm:f>
            <xm:f>"grau"</xm:f>
            <x14:dxf>
              <font>
                <color rgb="FF808080"/>
              </font>
              <fill>
                <patternFill>
                  <bgColor rgb="FF808080"/>
                </patternFill>
              </fill>
            </x14:dxf>
          </x14:cfRule>
          <xm:sqref>I14</xm:sqref>
        </x14:conditionalFormatting>
        <x14:conditionalFormatting xmlns:xm="http://schemas.microsoft.com/office/excel/2006/main">
          <x14:cfRule type="containsText" priority="172" operator="containsText" id="{6684AC04-5DF9-4218-9D3F-A620C0AE73FC}">
            <xm:f>NOT(ISERROR(SEARCH("grau",J14)))</xm:f>
            <xm:f>"grau"</xm:f>
            <x14:dxf>
              <font>
                <color rgb="FF808080"/>
              </font>
              <fill>
                <patternFill>
                  <bgColor rgb="FF808080"/>
                </patternFill>
              </fill>
            </x14:dxf>
          </x14:cfRule>
          <xm:sqref>J14</xm:sqref>
        </x14:conditionalFormatting>
        <x14:conditionalFormatting xmlns:xm="http://schemas.microsoft.com/office/excel/2006/main">
          <x14:cfRule type="containsText" priority="171" operator="containsText" id="{02C7A7C8-A784-48FC-80DE-6FB2C8B4D76B}">
            <xm:f>NOT(ISERROR(SEARCH("grau",K14)))</xm:f>
            <xm:f>"grau"</xm:f>
            <x14:dxf>
              <font>
                <color rgb="FF808080"/>
              </font>
              <fill>
                <patternFill>
                  <bgColor rgb="FF808080"/>
                </patternFill>
              </fill>
            </x14:dxf>
          </x14:cfRule>
          <xm:sqref>K14</xm:sqref>
        </x14:conditionalFormatting>
        <x14:conditionalFormatting xmlns:xm="http://schemas.microsoft.com/office/excel/2006/main">
          <x14:cfRule type="containsText" priority="170" operator="containsText" id="{4E146DBB-C69F-414F-8C28-0469A9796AA3}">
            <xm:f>NOT(ISERROR(SEARCH("grau",L14)))</xm:f>
            <xm:f>"grau"</xm:f>
            <x14:dxf>
              <font>
                <color rgb="FF808080"/>
              </font>
              <fill>
                <patternFill>
                  <bgColor rgb="FF808080"/>
                </patternFill>
              </fill>
            </x14:dxf>
          </x14:cfRule>
          <xm:sqref>L14</xm:sqref>
        </x14:conditionalFormatting>
        <x14:conditionalFormatting xmlns:xm="http://schemas.microsoft.com/office/excel/2006/main">
          <x14:cfRule type="containsText" priority="169" operator="containsText" id="{014098AD-78C8-42CA-9A14-66E9605FBFA6}">
            <xm:f>NOT(ISERROR(SEARCH("grau",L15)))</xm:f>
            <xm:f>"grau"</xm:f>
            <x14:dxf>
              <font>
                <color rgb="FF808080"/>
              </font>
              <fill>
                <patternFill>
                  <bgColor rgb="FF808080"/>
                </patternFill>
              </fill>
            </x14:dxf>
          </x14:cfRule>
          <xm:sqref>L15</xm:sqref>
        </x14:conditionalFormatting>
        <x14:conditionalFormatting xmlns:xm="http://schemas.microsoft.com/office/excel/2006/main">
          <x14:cfRule type="containsText" priority="168" operator="containsText" id="{60A69159-68D6-43BA-8D9D-23925D50C5A5}">
            <xm:f>NOT(ISERROR(SEARCH("grau",K15)))</xm:f>
            <xm:f>"grau"</xm:f>
            <x14:dxf>
              <font>
                <color rgb="FF808080"/>
              </font>
              <fill>
                <patternFill>
                  <bgColor rgb="FF808080"/>
                </patternFill>
              </fill>
            </x14:dxf>
          </x14:cfRule>
          <xm:sqref>K15</xm:sqref>
        </x14:conditionalFormatting>
        <x14:conditionalFormatting xmlns:xm="http://schemas.microsoft.com/office/excel/2006/main">
          <x14:cfRule type="containsText" priority="167" operator="containsText" id="{B1DDD7E7-9B85-4BCF-904A-9A61BC768C36}">
            <xm:f>NOT(ISERROR(SEARCH("grau",J15)))</xm:f>
            <xm:f>"grau"</xm:f>
            <x14:dxf>
              <font>
                <color rgb="FF808080"/>
              </font>
              <fill>
                <patternFill>
                  <bgColor rgb="FF808080"/>
                </patternFill>
              </fill>
            </x14:dxf>
          </x14:cfRule>
          <xm:sqref>J15</xm:sqref>
        </x14:conditionalFormatting>
        <x14:conditionalFormatting xmlns:xm="http://schemas.microsoft.com/office/excel/2006/main">
          <x14:cfRule type="containsText" priority="166" operator="containsText" id="{D0A81E6C-E5FA-4011-A70A-FF86663A9453}">
            <xm:f>NOT(ISERROR(SEARCH("grau",I15)))</xm:f>
            <xm:f>"grau"</xm:f>
            <x14:dxf>
              <font>
                <color rgb="FF808080"/>
              </font>
              <fill>
                <patternFill>
                  <bgColor rgb="FF808080"/>
                </patternFill>
              </fill>
            </x14:dxf>
          </x14:cfRule>
          <xm:sqref>I15</xm:sqref>
        </x14:conditionalFormatting>
        <x14:conditionalFormatting xmlns:xm="http://schemas.microsoft.com/office/excel/2006/main">
          <x14:cfRule type="containsText" priority="165" operator="containsText" id="{FFF8529E-510C-448B-B5AD-EBFAB43A8817}">
            <xm:f>NOT(ISERROR(SEARCH("grau",H15)))</xm:f>
            <xm:f>"grau"</xm:f>
            <x14:dxf>
              <font>
                <color rgb="FF808080"/>
              </font>
              <fill>
                <patternFill>
                  <bgColor rgb="FF808080"/>
                </patternFill>
              </fill>
            </x14:dxf>
          </x14:cfRule>
          <xm:sqref>H15</xm:sqref>
        </x14:conditionalFormatting>
        <x14:conditionalFormatting xmlns:xm="http://schemas.microsoft.com/office/excel/2006/main">
          <x14:cfRule type="containsText" priority="164" operator="containsText" id="{C359526C-23F2-42E2-870A-A69CB317F638}">
            <xm:f>NOT(ISERROR(SEARCH("grau",H16)))</xm:f>
            <xm:f>"grau"</xm:f>
            <x14:dxf>
              <font>
                <color rgb="FF808080"/>
              </font>
              <fill>
                <patternFill>
                  <bgColor rgb="FF808080"/>
                </patternFill>
              </fill>
            </x14:dxf>
          </x14:cfRule>
          <xm:sqref>H16</xm:sqref>
        </x14:conditionalFormatting>
        <x14:conditionalFormatting xmlns:xm="http://schemas.microsoft.com/office/excel/2006/main">
          <x14:cfRule type="containsText" priority="163" operator="containsText" id="{FD7DEAC7-B5ED-492A-AD9E-B2C644E1E714}">
            <xm:f>NOT(ISERROR(SEARCH("grau",I16)))</xm:f>
            <xm:f>"grau"</xm:f>
            <x14:dxf>
              <font>
                <color rgb="FF808080"/>
              </font>
              <fill>
                <patternFill>
                  <bgColor rgb="FF808080"/>
                </patternFill>
              </fill>
            </x14:dxf>
          </x14:cfRule>
          <xm:sqref>I16</xm:sqref>
        </x14:conditionalFormatting>
        <x14:conditionalFormatting xmlns:xm="http://schemas.microsoft.com/office/excel/2006/main">
          <x14:cfRule type="containsText" priority="162" operator="containsText" id="{CBD82A27-3AF1-4B69-993B-2DC01E675BD6}">
            <xm:f>NOT(ISERROR(SEARCH("grau",J16)))</xm:f>
            <xm:f>"grau"</xm:f>
            <x14:dxf>
              <font>
                <color rgb="FF808080"/>
              </font>
              <fill>
                <patternFill>
                  <bgColor rgb="FF808080"/>
                </patternFill>
              </fill>
            </x14:dxf>
          </x14:cfRule>
          <xm:sqref>J16</xm:sqref>
        </x14:conditionalFormatting>
        <x14:conditionalFormatting xmlns:xm="http://schemas.microsoft.com/office/excel/2006/main">
          <x14:cfRule type="containsText" priority="161" operator="containsText" id="{0360DF32-B692-4105-93B6-1CAF04E5F079}">
            <xm:f>NOT(ISERROR(SEARCH("grau",K16)))</xm:f>
            <xm:f>"grau"</xm:f>
            <x14:dxf>
              <font>
                <color rgb="FF808080"/>
              </font>
              <fill>
                <patternFill>
                  <bgColor rgb="FF808080"/>
                </patternFill>
              </fill>
            </x14:dxf>
          </x14:cfRule>
          <xm:sqref>K16</xm:sqref>
        </x14:conditionalFormatting>
        <x14:conditionalFormatting xmlns:xm="http://schemas.microsoft.com/office/excel/2006/main">
          <x14:cfRule type="containsText" priority="160" operator="containsText" id="{2E8AC829-9E3B-4A46-9559-EF4ABFF55935}">
            <xm:f>NOT(ISERROR(SEARCH("grau",L16)))</xm:f>
            <xm:f>"grau"</xm:f>
            <x14:dxf>
              <font>
                <color rgb="FF808080"/>
              </font>
              <fill>
                <patternFill>
                  <bgColor rgb="FF808080"/>
                </patternFill>
              </fill>
            </x14:dxf>
          </x14:cfRule>
          <xm:sqref>L16</xm:sqref>
        </x14:conditionalFormatting>
        <x14:conditionalFormatting xmlns:xm="http://schemas.microsoft.com/office/excel/2006/main">
          <x14:cfRule type="containsText" priority="159" operator="containsText" id="{722E06AA-FD0A-43CF-89E5-81E6AC0E6A0A}">
            <xm:f>NOT(ISERROR(SEARCH("grau",L17)))</xm:f>
            <xm:f>"grau"</xm:f>
            <x14:dxf>
              <font>
                <color rgb="FF808080"/>
              </font>
              <fill>
                <patternFill>
                  <bgColor rgb="FF808080"/>
                </patternFill>
              </fill>
            </x14:dxf>
          </x14:cfRule>
          <xm:sqref>L17</xm:sqref>
        </x14:conditionalFormatting>
        <x14:conditionalFormatting xmlns:xm="http://schemas.microsoft.com/office/excel/2006/main">
          <x14:cfRule type="containsText" priority="158" operator="containsText" id="{FF0D9D42-A4D6-4B04-81CE-93E277855E3D}">
            <xm:f>NOT(ISERROR(SEARCH("grau",K17)))</xm:f>
            <xm:f>"grau"</xm:f>
            <x14:dxf>
              <font>
                <color rgb="FF808080"/>
              </font>
              <fill>
                <patternFill>
                  <bgColor rgb="FF808080"/>
                </patternFill>
              </fill>
            </x14:dxf>
          </x14:cfRule>
          <xm:sqref>K17</xm:sqref>
        </x14:conditionalFormatting>
        <x14:conditionalFormatting xmlns:xm="http://schemas.microsoft.com/office/excel/2006/main">
          <x14:cfRule type="containsText" priority="157" operator="containsText" id="{97D5DFA6-8798-47A7-AD08-839840974895}">
            <xm:f>NOT(ISERROR(SEARCH("grau",J17)))</xm:f>
            <xm:f>"grau"</xm:f>
            <x14:dxf>
              <font>
                <color rgb="FF808080"/>
              </font>
              <fill>
                <patternFill>
                  <bgColor rgb="FF808080"/>
                </patternFill>
              </fill>
            </x14:dxf>
          </x14:cfRule>
          <xm:sqref>J17</xm:sqref>
        </x14:conditionalFormatting>
        <x14:conditionalFormatting xmlns:xm="http://schemas.microsoft.com/office/excel/2006/main">
          <x14:cfRule type="containsText" priority="156" operator="containsText" id="{44D71601-4863-499A-8F4E-02360AEB84BA}">
            <xm:f>NOT(ISERROR(SEARCH("grau",I17)))</xm:f>
            <xm:f>"grau"</xm:f>
            <x14:dxf>
              <font>
                <color rgb="FF808080"/>
              </font>
              <fill>
                <patternFill>
                  <bgColor rgb="FF808080"/>
                </patternFill>
              </fill>
            </x14:dxf>
          </x14:cfRule>
          <xm:sqref>I17</xm:sqref>
        </x14:conditionalFormatting>
        <x14:conditionalFormatting xmlns:xm="http://schemas.microsoft.com/office/excel/2006/main">
          <x14:cfRule type="containsText" priority="155" operator="containsText" id="{3296EC9A-C02A-49E6-9EBB-E652BBC99B68}">
            <xm:f>NOT(ISERROR(SEARCH("grau",H17)))</xm:f>
            <xm:f>"grau"</xm:f>
            <x14:dxf>
              <font>
                <color rgb="FF808080"/>
              </font>
              <fill>
                <patternFill>
                  <bgColor rgb="FF808080"/>
                </patternFill>
              </fill>
            </x14:dxf>
          </x14:cfRule>
          <xm:sqref>H17</xm:sqref>
        </x14:conditionalFormatting>
        <x14:conditionalFormatting xmlns:xm="http://schemas.microsoft.com/office/excel/2006/main">
          <x14:cfRule type="containsText" priority="154" operator="containsText" id="{F4981147-558A-4916-9633-BA85A8EC5DBD}">
            <xm:f>NOT(ISERROR(SEARCH("grau",H18)))</xm:f>
            <xm:f>"grau"</xm:f>
            <x14:dxf>
              <font>
                <color rgb="FF808080"/>
              </font>
              <fill>
                <patternFill>
                  <bgColor rgb="FF808080"/>
                </patternFill>
              </fill>
            </x14:dxf>
          </x14:cfRule>
          <xm:sqref>H18</xm:sqref>
        </x14:conditionalFormatting>
        <x14:conditionalFormatting xmlns:xm="http://schemas.microsoft.com/office/excel/2006/main">
          <x14:cfRule type="containsText" priority="153" operator="containsText" id="{C731B6B5-3743-4AD6-A80A-DF8762C99149}">
            <xm:f>NOT(ISERROR(SEARCH("grau",I18)))</xm:f>
            <xm:f>"grau"</xm:f>
            <x14:dxf>
              <font>
                <color rgb="FF808080"/>
              </font>
              <fill>
                <patternFill>
                  <bgColor rgb="FF808080"/>
                </patternFill>
              </fill>
            </x14:dxf>
          </x14:cfRule>
          <xm:sqref>I18</xm:sqref>
        </x14:conditionalFormatting>
        <x14:conditionalFormatting xmlns:xm="http://schemas.microsoft.com/office/excel/2006/main">
          <x14:cfRule type="containsText" priority="152" operator="containsText" id="{D62554F7-1D35-46F5-B08E-C979663952B7}">
            <xm:f>NOT(ISERROR(SEARCH("grau",J18)))</xm:f>
            <xm:f>"grau"</xm:f>
            <x14:dxf>
              <font>
                <color rgb="FF808080"/>
              </font>
              <fill>
                <patternFill>
                  <bgColor rgb="FF808080"/>
                </patternFill>
              </fill>
            </x14:dxf>
          </x14:cfRule>
          <xm:sqref>J18</xm:sqref>
        </x14:conditionalFormatting>
        <x14:conditionalFormatting xmlns:xm="http://schemas.microsoft.com/office/excel/2006/main">
          <x14:cfRule type="containsText" priority="151" operator="containsText" id="{52FB171F-BED2-49A6-92BE-8A1D5C17CD20}">
            <xm:f>NOT(ISERROR(SEARCH("grau",K18)))</xm:f>
            <xm:f>"grau"</xm:f>
            <x14:dxf>
              <font>
                <color rgb="FF808080"/>
              </font>
              <fill>
                <patternFill>
                  <bgColor rgb="FF808080"/>
                </patternFill>
              </fill>
            </x14:dxf>
          </x14:cfRule>
          <xm:sqref>K18</xm:sqref>
        </x14:conditionalFormatting>
        <x14:conditionalFormatting xmlns:xm="http://schemas.microsoft.com/office/excel/2006/main">
          <x14:cfRule type="containsText" priority="150" operator="containsText" id="{23A7E305-0CAB-4371-83C9-C2AD811D7183}">
            <xm:f>NOT(ISERROR(SEARCH("grau",L18)))</xm:f>
            <xm:f>"grau"</xm:f>
            <x14:dxf>
              <font>
                <color rgb="FF808080"/>
              </font>
              <fill>
                <patternFill>
                  <bgColor rgb="FF808080"/>
                </patternFill>
              </fill>
            </x14:dxf>
          </x14:cfRule>
          <xm:sqref>L18</xm:sqref>
        </x14:conditionalFormatting>
        <x14:conditionalFormatting xmlns:xm="http://schemas.microsoft.com/office/excel/2006/main">
          <x14:cfRule type="containsText" priority="149" operator="containsText" id="{E3486781-1B3E-4412-A26F-A5C701D3749A}">
            <xm:f>NOT(ISERROR(SEARCH("grau",L19)))</xm:f>
            <xm:f>"grau"</xm:f>
            <x14:dxf>
              <font>
                <color rgb="FF808080"/>
              </font>
              <fill>
                <patternFill>
                  <bgColor rgb="FF808080"/>
                </patternFill>
              </fill>
            </x14:dxf>
          </x14:cfRule>
          <xm:sqref>L19</xm:sqref>
        </x14:conditionalFormatting>
        <x14:conditionalFormatting xmlns:xm="http://schemas.microsoft.com/office/excel/2006/main">
          <x14:cfRule type="containsText" priority="148" operator="containsText" id="{5B54E805-0A4C-4162-9599-7147D787D534}">
            <xm:f>NOT(ISERROR(SEARCH("grau",K19)))</xm:f>
            <xm:f>"grau"</xm:f>
            <x14:dxf>
              <font>
                <color rgb="FF808080"/>
              </font>
              <fill>
                <patternFill>
                  <bgColor rgb="FF808080"/>
                </patternFill>
              </fill>
            </x14:dxf>
          </x14:cfRule>
          <xm:sqref>K19</xm:sqref>
        </x14:conditionalFormatting>
        <x14:conditionalFormatting xmlns:xm="http://schemas.microsoft.com/office/excel/2006/main">
          <x14:cfRule type="containsText" priority="147" operator="containsText" id="{CC4E4436-EF7D-4ECA-B0C6-01FA826E5352}">
            <xm:f>NOT(ISERROR(SEARCH("grau",J19)))</xm:f>
            <xm:f>"grau"</xm:f>
            <x14:dxf>
              <font>
                <color rgb="FF808080"/>
              </font>
              <fill>
                <patternFill>
                  <bgColor rgb="FF808080"/>
                </patternFill>
              </fill>
            </x14:dxf>
          </x14:cfRule>
          <xm:sqref>J19</xm:sqref>
        </x14:conditionalFormatting>
        <x14:conditionalFormatting xmlns:xm="http://schemas.microsoft.com/office/excel/2006/main">
          <x14:cfRule type="containsText" priority="146" operator="containsText" id="{CB1916E6-F1C2-4E13-8F54-8B9902162FAC}">
            <xm:f>NOT(ISERROR(SEARCH("grau",I19)))</xm:f>
            <xm:f>"grau"</xm:f>
            <x14:dxf>
              <font>
                <color rgb="FF808080"/>
              </font>
              <fill>
                <patternFill>
                  <bgColor rgb="FF808080"/>
                </patternFill>
              </fill>
            </x14:dxf>
          </x14:cfRule>
          <xm:sqref>I19</xm:sqref>
        </x14:conditionalFormatting>
        <x14:conditionalFormatting xmlns:xm="http://schemas.microsoft.com/office/excel/2006/main">
          <x14:cfRule type="containsText" priority="145" operator="containsText" id="{9A897FED-C8C0-43CC-AF55-7E24E0383494}">
            <xm:f>NOT(ISERROR(SEARCH("grau",H19)))</xm:f>
            <xm:f>"grau"</xm:f>
            <x14:dxf>
              <font>
                <color rgb="FF808080"/>
              </font>
              <fill>
                <patternFill>
                  <bgColor rgb="FF808080"/>
                </patternFill>
              </fill>
            </x14:dxf>
          </x14:cfRule>
          <xm:sqref>H19</xm:sqref>
        </x14:conditionalFormatting>
        <x14:conditionalFormatting xmlns:xm="http://schemas.microsoft.com/office/excel/2006/main">
          <x14:cfRule type="containsText" priority="144" operator="containsText" id="{3631EA56-AA2B-42B8-B538-D9B588631B7F}">
            <xm:f>NOT(ISERROR(SEARCH("grau",H20)))</xm:f>
            <xm:f>"grau"</xm:f>
            <x14:dxf>
              <font>
                <color rgb="FF808080"/>
              </font>
              <fill>
                <patternFill>
                  <bgColor rgb="FF808080"/>
                </patternFill>
              </fill>
            </x14:dxf>
          </x14:cfRule>
          <xm:sqref>H20</xm:sqref>
        </x14:conditionalFormatting>
        <x14:conditionalFormatting xmlns:xm="http://schemas.microsoft.com/office/excel/2006/main">
          <x14:cfRule type="containsText" priority="143" operator="containsText" id="{39A01F7C-6E9A-47C7-9D22-B61698D2B30B}">
            <xm:f>NOT(ISERROR(SEARCH("grau",I20)))</xm:f>
            <xm:f>"grau"</xm:f>
            <x14:dxf>
              <font>
                <color rgb="FF808080"/>
              </font>
              <fill>
                <patternFill>
                  <bgColor rgb="FF808080"/>
                </patternFill>
              </fill>
            </x14:dxf>
          </x14:cfRule>
          <xm:sqref>I20</xm:sqref>
        </x14:conditionalFormatting>
        <x14:conditionalFormatting xmlns:xm="http://schemas.microsoft.com/office/excel/2006/main">
          <x14:cfRule type="containsText" priority="142" operator="containsText" id="{1FE6AF13-9539-4415-BF43-CE8E859A263E}">
            <xm:f>NOT(ISERROR(SEARCH("grau",J20)))</xm:f>
            <xm:f>"grau"</xm:f>
            <x14:dxf>
              <font>
                <color rgb="FF808080"/>
              </font>
              <fill>
                <patternFill>
                  <bgColor rgb="FF808080"/>
                </patternFill>
              </fill>
            </x14:dxf>
          </x14:cfRule>
          <xm:sqref>J20</xm:sqref>
        </x14:conditionalFormatting>
        <x14:conditionalFormatting xmlns:xm="http://schemas.microsoft.com/office/excel/2006/main">
          <x14:cfRule type="containsText" priority="141" operator="containsText" id="{B88E5939-10BC-4A3F-9B1E-BE9A1A3F50B4}">
            <xm:f>NOT(ISERROR(SEARCH("grau",K20)))</xm:f>
            <xm:f>"grau"</xm:f>
            <x14:dxf>
              <font>
                <color rgb="FF808080"/>
              </font>
              <fill>
                <patternFill>
                  <bgColor rgb="FF808080"/>
                </patternFill>
              </fill>
            </x14:dxf>
          </x14:cfRule>
          <xm:sqref>K20</xm:sqref>
        </x14:conditionalFormatting>
        <x14:conditionalFormatting xmlns:xm="http://schemas.microsoft.com/office/excel/2006/main">
          <x14:cfRule type="containsText" priority="140" operator="containsText" id="{BB62E1BC-D4A5-4F88-B305-36346EBA4094}">
            <xm:f>NOT(ISERROR(SEARCH("grau",L20)))</xm:f>
            <xm:f>"grau"</xm:f>
            <x14:dxf>
              <font>
                <color rgb="FF808080"/>
              </font>
              <fill>
                <patternFill>
                  <bgColor rgb="FF808080"/>
                </patternFill>
              </fill>
            </x14:dxf>
          </x14:cfRule>
          <xm:sqref>L20</xm:sqref>
        </x14:conditionalFormatting>
        <x14:conditionalFormatting xmlns:xm="http://schemas.microsoft.com/office/excel/2006/main">
          <x14:cfRule type="containsText" priority="139" operator="containsText" id="{61BD05BB-53FF-4C77-AE46-D7A8D04B445D}">
            <xm:f>NOT(ISERROR(SEARCH("grau",H23)))</xm:f>
            <xm:f>"grau"</xm:f>
            <x14:dxf>
              <font>
                <color rgb="FF808080"/>
              </font>
              <fill>
                <patternFill>
                  <bgColor rgb="FF808080"/>
                </patternFill>
              </fill>
            </x14:dxf>
          </x14:cfRule>
          <xm:sqref>H23</xm:sqref>
        </x14:conditionalFormatting>
        <x14:conditionalFormatting xmlns:xm="http://schemas.microsoft.com/office/excel/2006/main">
          <x14:cfRule type="containsText" priority="138" operator="containsText" id="{54D677F0-96E1-4242-8335-8E14E0D3911A}">
            <xm:f>NOT(ISERROR(SEARCH("grau",I23)))</xm:f>
            <xm:f>"grau"</xm:f>
            <x14:dxf>
              <font>
                <color rgb="FF808080"/>
              </font>
              <fill>
                <patternFill>
                  <bgColor rgb="FF808080"/>
                </patternFill>
              </fill>
            </x14:dxf>
          </x14:cfRule>
          <xm:sqref>I23</xm:sqref>
        </x14:conditionalFormatting>
        <x14:conditionalFormatting xmlns:xm="http://schemas.microsoft.com/office/excel/2006/main">
          <x14:cfRule type="containsText" priority="137" operator="containsText" id="{1310B59D-7D12-4714-9AB6-F41C8AC8FCF3}">
            <xm:f>NOT(ISERROR(SEARCH("grau",J23)))</xm:f>
            <xm:f>"grau"</xm:f>
            <x14:dxf>
              <font>
                <color rgb="FF808080"/>
              </font>
              <fill>
                <patternFill>
                  <bgColor rgb="FF808080"/>
                </patternFill>
              </fill>
            </x14:dxf>
          </x14:cfRule>
          <xm:sqref>J23</xm:sqref>
        </x14:conditionalFormatting>
        <x14:conditionalFormatting xmlns:xm="http://schemas.microsoft.com/office/excel/2006/main">
          <x14:cfRule type="containsText" priority="136" operator="containsText" id="{AF4320D1-0CBF-429C-8072-BCB0E1B72984}">
            <xm:f>NOT(ISERROR(SEARCH("grau",K23)))</xm:f>
            <xm:f>"grau"</xm:f>
            <x14:dxf>
              <font>
                <color rgb="FF808080"/>
              </font>
              <fill>
                <patternFill>
                  <bgColor rgb="FF808080"/>
                </patternFill>
              </fill>
            </x14:dxf>
          </x14:cfRule>
          <xm:sqref>K23</xm:sqref>
        </x14:conditionalFormatting>
        <x14:conditionalFormatting xmlns:xm="http://schemas.microsoft.com/office/excel/2006/main">
          <x14:cfRule type="containsText" priority="135" operator="containsText" id="{1FCA6D40-1547-441D-BE89-3D8094D1EED7}">
            <xm:f>NOT(ISERROR(SEARCH("grau",L23)))</xm:f>
            <xm:f>"grau"</xm:f>
            <x14:dxf>
              <font>
                <color rgb="FF808080"/>
              </font>
              <fill>
                <patternFill>
                  <bgColor rgb="FF808080"/>
                </patternFill>
              </fill>
            </x14:dxf>
          </x14:cfRule>
          <xm:sqref>L23</xm:sqref>
        </x14:conditionalFormatting>
        <x14:conditionalFormatting xmlns:xm="http://schemas.microsoft.com/office/excel/2006/main">
          <x14:cfRule type="containsText" priority="134" operator="containsText" id="{DC166932-BF54-478F-B778-AABDBE72AC13}">
            <xm:f>NOT(ISERROR(SEARCH("grau",L24)))</xm:f>
            <xm:f>"grau"</xm:f>
            <x14:dxf>
              <font>
                <color rgb="FF808080"/>
              </font>
              <fill>
                <patternFill>
                  <bgColor rgb="FF808080"/>
                </patternFill>
              </fill>
            </x14:dxf>
          </x14:cfRule>
          <xm:sqref>L24</xm:sqref>
        </x14:conditionalFormatting>
        <x14:conditionalFormatting xmlns:xm="http://schemas.microsoft.com/office/excel/2006/main">
          <x14:cfRule type="containsText" priority="133" operator="containsText" id="{75D4BA79-E907-4B0D-9589-65F851257FAB}">
            <xm:f>NOT(ISERROR(SEARCH("grau",K24)))</xm:f>
            <xm:f>"grau"</xm:f>
            <x14:dxf>
              <font>
                <color rgb="FF808080"/>
              </font>
              <fill>
                <patternFill>
                  <bgColor rgb="FF808080"/>
                </patternFill>
              </fill>
            </x14:dxf>
          </x14:cfRule>
          <xm:sqref>K24</xm:sqref>
        </x14:conditionalFormatting>
        <x14:conditionalFormatting xmlns:xm="http://schemas.microsoft.com/office/excel/2006/main">
          <x14:cfRule type="containsText" priority="132" operator="containsText" id="{F4D817CC-2DA9-4366-81B5-5AFA70966682}">
            <xm:f>NOT(ISERROR(SEARCH("grau",J24)))</xm:f>
            <xm:f>"grau"</xm:f>
            <x14:dxf>
              <font>
                <color rgb="FF808080"/>
              </font>
              <fill>
                <patternFill>
                  <bgColor rgb="FF808080"/>
                </patternFill>
              </fill>
            </x14:dxf>
          </x14:cfRule>
          <xm:sqref>J24</xm:sqref>
        </x14:conditionalFormatting>
        <x14:conditionalFormatting xmlns:xm="http://schemas.microsoft.com/office/excel/2006/main">
          <x14:cfRule type="containsText" priority="131" operator="containsText" id="{983373F3-3A0B-412E-956F-27458DC9E9E7}">
            <xm:f>NOT(ISERROR(SEARCH("grau",I24)))</xm:f>
            <xm:f>"grau"</xm:f>
            <x14:dxf>
              <font>
                <color rgb="FF808080"/>
              </font>
              <fill>
                <patternFill>
                  <bgColor rgb="FF808080"/>
                </patternFill>
              </fill>
            </x14:dxf>
          </x14:cfRule>
          <xm:sqref>I24</xm:sqref>
        </x14:conditionalFormatting>
        <x14:conditionalFormatting xmlns:xm="http://schemas.microsoft.com/office/excel/2006/main">
          <x14:cfRule type="containsText" priority="130" operator="containsText" id="{5CF748D3-038D-43BB-AA14-B60B80B51E55}">
            <xm:f>NOT(ISERROR(SEARCH("grau",H24)))</xm:f>
            <xm:f>"grau"</xm:f>
            <x14:dxf>
              <font>
                <color rgb="FF808080"/>
              </font>
              <fill>
                <patternFill>
                  <bgColor rgb="FF808080"/>
                </patternFill>
              </fill>
            </x14:dxf>
          </x14:cfRule>
          <xm:sqref>H24</xm:sqref>
        </x14:conditionalFormatting>
        <x14:conditionalFormatting xmlns:xm="http://schemas.microsoft.com/office/excel/2006/main">
          <x14:cfRule type="containsText" priority="129" operator="containsText" id="{AFF8C30E-B5B7-4F8C-92BC-8EFA766092F1}">
            <xm:f>NOT(ISERROR(SEARCH("grau",H25)))</xm:f>
            <xm:f>"grau"</xm:f>
            <x14:dxf>
              <font>
                <color rgb="FF808080"/>
              </font>
              <fill>
                <patternFill>
                  <bgColor rgb="FF808080"/>
                </patternFill>
              </fill>
            </x14:dxf>
          </x14:cfRule>
          <xm:sqref>H25</xm:sqref>
        </x14:conditionalFormatting>
        <x14:conditionalFormatting xmlns:xm="http://schemas.microsoft.com/office/excel/2006/main">
          <x14:cfRule type="containsText" priority="128" operator="containsText" id="{A6E24916-9EA1-4426-BA15-33C8A22C6622}">
            <xm:f>NOT(ISERROR(SEARCH("grau",I25)))</xm:f>
            <xm:f>"grau"</xm:f>
            <x14:dxf>
              <font>
                <color rgb="FF808080"/>
              </font>
              <fill>
                <patternFill>
                  <bgColor rgb="FF808080"/>
                </patternFill>
              </fill>
            </x14:dxf>
          </x14:cfRule>
          <xm:sqref>I25</xm:sqref>
        </x14:conditionalFormatting>
        <x14:conditionalFormatting xmlns:xm="http://schemas.microsoft.com/office/excel/2006/main">
          <x14:cfRule type="containsText" priority="127" operator="containsText" id="{CADC37ED-CF69-44F0-8A01-9457B4271928}">
            <xm:f>NOT(ISERROR(SEARCH("grau",J25)))</xm:f>
            <xm:f>"grau"</xm:f>
            <x14:dxf>
              <font>
                <color rgb="FF808080"/>
              </font>
              <fill>
                <patternFill>
                  <bgColor rgb="FF808080"/>
                </patternFill>
              </fill>
            </x14:dxf>
          </x14:cfRule>
          <xm:sqref>J25</xm:sqref>
        </x14:conditionalFormatting>
        <x14:conditionalFormatting xmlns:xm="http://schemas.microsoft.com/office/excel/2006/main">
          <x14:cfRule type="containsText" priority="126" operator="containsText" id="{EA75EB86-8B8F-4768-AF96-6273C7F01036}">
            <xm:f>NOT(ISERROR(SEARCH("grau",K25)))</xm:f>
            <xm:f>"grau"</xm:f>
            <x14:dxf>
              <font>
                <color rgb="FF808080"/>
              </font>
              <fill>
                <patternFill>
                  <bgColor rgb="FF808080"/>
                </patternFill>
              </fill>
            </x14:dxf>
          </x14:cfRule>
          <xm:sqref>K25</xm:sqref>
        </x14:conditionalFormatting>
        <x14:conditionalFormatting xmlns:xm="http://schemas.microsoft.com/office/excel/2006/main">
          <x14:cfRule type="containsText" priority="125" operator="containsText" id="{D8673ABA-30D2-4177-8749-545E65A2C05D}">
            <xm:f>NOT(ISERROR(SEARCH("grau",L25)))</xm:f>
            <xm:f>"grau"</xm:f>
            <x14:dxf>
              <font>
                <color rgb="FF808080"/>
              </font>
              <fill>
                <patternFill>
                  <bgColor rgb="FF808080"/>
                </patternFill>
              </fill>
            </x14:dxf>
          </x14:cfRule>
          <xm:sqref>L25</xm:sqref>
        </x14:conditionalFormatting>
        <x14:conditionalFormatting xmlns:xm="http://schemas.microsoft.com/office/excel/2006/main">
          <x14:cfRule type="containsText" priority="124" operator="containsText" id="{CE6349BE-78F5-4F64-A60F-B88A442A5024}">
            <xm:f>NOT(ISERROR(SEARCH("grau",L26)))</xm:f>
            <xm:f>"grau"</xm:f>
            <x14:dxf>
              <font>
                <color rgb="FF808080"/>
              </font>
              <fill>
                <patternFill>
                  <bgColor rgb="FF808080"/>
                </patternFill>
              </fill>
            </x14:dxf>
          </x14:cfRule>
          <xm:sqref>L26</xm:sqref>
        </x14:conditionalFormatting>
        <x14:conditionalFormatting xmlns:xm="http://schemas.microsoft.com/office/excel/2006/main">
          <x14:cfRule type="containsText" priority="123" operator="containsText" id="{544DF43B-C69E-4967-8BA9-9822778731E3}">
            <xm:f>NOT(ISERROR(SEARCH("grau",K26)))</xm:f>
            <xm:f>"grau"</xm:f>
            <x14:dxf>
              <font>
                <color rgb="FF808080"/>
              </font>
              <fill>
                <patternFill>
                  <bgColor rgb="FF808080"/>
                </patternFill>
              </fill>
            </x14:dxf>
          </x14:cfRule>
          <xm:sqref>K26</xm:sqref>
        </x14:conditionalFormatting>
        <x14:conditionalFormatting xmlns:xm="http://schemas.microsoft.com/office/excel/2006/main">
          <x14:cfRule type="containsText" priority="122" operator="containsText" id="{D165A13E-C8A3-4B8C-985A-F0668489B2A9}">
            <xm:f>NOT(ISERROR(SEARCH("grau",J26)))</xm:f>
            <xm:f>"grau"</xm:f>
            <x14:dxf>
              <font>
                <color rgb="FF808080"/>
              </font>
              <fill>
                <patternFill>
                  <bgColor rgb="FF808080"/>
                </patternFill>
              </fill>
            </x14:dxf>
          </x14:cfRule>
          <xm:sqref>J26</xm:sqref>
        </x14:conditionalFormatting>
        <x14:conditionalFormatting xmlns:xm="http://schemas.microsoft.com/office/excel/2006/main">
          <x14:cfRule type="containsText" priority="121" operator="containsText" id="{4F648F6F-01B5-4583-AC26-329B84DC3250}">
            <xm:f>NOT(ISERROR(SEARCH("grau",I26)))</xm:f>
            <xm:f>"grau"</xm:f>
            <x14:dxf>
              <font>
                <color rgb="FF808080"/>
              </font>
              <fill>
                <patternFill>
                  <bgColor rgb="FF808080"/>
                </patternFill>
              </fill>
            </x14:dxf>
          </x14:cfRule>
          <xm:sqref>I26</xm:sqref>
        </x14:conditionalFormatting>
        <x14:conditionalFormatting xmlns:xm="http://schemas.microsoft.com/office/excel/2006/main">
          <x14:cfRule type="containsText" priority="120" operator="containsText" id="{D0C08288-873B-48B1-A2FA-E269738FE502}">
            <xm:f>NOT(ISERROR(SEARCH("grau",H26)))</xm:f>
            <xm:f>"grau"</xm:f>
            <x14:dxf>
              <font>
                <color rgb="FF808080"/>
              </font>
              <fill>
                <patternFill>
                  <bgColor rgb="FF808080"/>
                </patternFill>
              </fill>
            </x14:dxf>
          </x14:cfRule>
          <xm:sqref>H26</xm:sqref>
        </x14:conditionalFormatting>
        <x14:conditionalFormatting xmlns:xm="http://schemas.microsoft.com/office/excel/2006/main">
          <x14:cfRule type="containsText" priority="119" operator="containsText" id="{3299DC22-6AE4-4A25-80B2-DD990EDF6702}">
            <xm:f>NOT(ISERROR(SEARCH("grau",H27)))</xm:f>
            <xm:f>"grau"</xm:f>
            <x14:dxf>
              <font>
                <color rgb="FF808080"/>
              </font>
              <fill>
                <patternFill>
                  <bgColor rgb="FF808080"/>
                </patternFill>
              </fill>
            </x14:dxf>
          </x14:cfRule>
          <xm:sqref>H27</xm:sqref>
        </x14:conditionalFormatting>
        <x14:conditionalFormatting xmlns:xm="http://schemas.microsoft.com/office/excel/2006/main">
          <x14:cfRule type="containsText" priority="118" operator="containsText" id="{8E159C45-3796-4871-93BA-FA48D9042E65}">
            <xm:f>NOT(ISERROR(SEARCH("grau",K27)))</xm:f>
            <xm:f>"grau"</xm:f>
            <x14:dxf>
              <font>
                <color rgb="FF808080"/>
              </font>
              <fill>
                <patternFill>
                  <bgColor rgb="FF808080"/>
                </patternFill>
              </fill>
            </x14:dxf>
          </x14:cfRule>
          <xm:sqref>K27</xm:sqref>
        </x14:conditionalFormatting>
        <x14:conditionalFormatting xmlns:xm="http://schemas.microsoft.com/office/excel/2006/main">
          <x14:cfRule type="containsText" priority="117" operator="containsText" id="{8767E5EB-FACE-4629-8995-DB614B8C9722}">
            <xm:f>NOT(ISERROR(SEARCH("grau",K28)))</xm:f>
            <xm:f>"grau"</xm:f>
            <x14:dxf>
              <font>
                <color rgb="FF808080"/>
              </font>
              <fill>
                <patternFill>
                  <bgColor rgb="FF808080"/>
                </patternFill>
              </fill>
            </x14:dxf>
          </x14:cfRule>
          <xm:sqref>K28</xm:sqref>
        </x14:conditionalFormatting>
        <x14:conditionalFormatting xmlns:xm="http://schemas.microsoft.com/office/excel/2006/main">
          <x14:cfRule type="containsText" priority="116" operator="containsText" id="{4E279DA8-D539-4B44-9413-622C781A6B7C}">
            <xm:f>NOT(ISERROR(SEARCH("grau",H28)))</xm:f>
            <xm:f>"grau"</xm:f>
            <x14:dxf>
              <font>
                <color rgb="FF808080"/>
              </font>
              <fill>
                <patternFill>
                  <bgColor rgb="FF808080"/>
                </patternFill>
              </fill>
            </x14:dxf>
          </x14:cfRule>
          <xm:sqref>H28</xm:sqref>
        </x14:conditionalFormatting>
        <x14:conditionalFormatting xmlns:xm="http://schemas.microsoft.com/office/excel/2006/main">
          <x14:cfRule type="containsText" priority="115" operator="containsText" id="{B9677D23-DF49-489C-8F47-6757E48C2557}">
            <xm:f>NOT(ISERROR(SEARCH("grau",H29)))</xm:f>
            <xm:f>"grau"</xm:f>
            <x14:dxf>
              <font>
                <color rgb="FF808080"/>
              </font>
              <fill>
                <patternFill>
                  <bgColor rgb="FF808080"/>
                </patternFill>
              </fill>
            </x14:dxf>
          </x14:cfRule>
          <xm:sqref>H29</xm:sqref>
        </x14:conditionalFormatting>
        <x14:conditionalFormatting xmlns:xm="http://schemas.microsoft.com/office/excel/2006/main">
          <x14:cfRule type="containsText" priority="114" operator="containsText" id="{5503CEEA-1DF3-47CF-BF66-1AF3E46ABB72}">
            <xm:f>NOT(ISERROR(SEARCH("grau",K29)))</xm:f>
            <xm:f>"grau"</xm:f>
            <x14:dxf>
              <font>
                <color rgb="FF808080"/>
              </font>
              <fill>
                <patternFill>
                  <bgColor rgb="FF808080"/>
                </patternFill>
              </fill>
            </x14:dxf>
          </x14:cfRule>
          <xm:sqref>K29</xm:sqref>
        </x14:conditionalFormatting>
        <x14:conditionalFormatting xmlns:xm="http://schemas.microsoft.com/office/excel/2006/main">
          <x14:cfRule type="containsText" priority="113" operator="containsText" id="{E63E9C27-3408-498E-8523-B0D978407A69}">
            <xm:f>NOT(ISERROR(SEARCH("grau",L29)))</xm:f>
            <xm:f>"grau"</xm:f>
            <x14:dxf>
              <font>
                <color rgb="FF808080"/>
              </font>
              <fill>
                <patternFill>
                  <bgColor rgb="FF808080"/>
                </patternFill>
              </fill>
            </x14:dxf>
          </x14:cfRule>
          <xm:sqref>L29</xm:sqref>
        </x14:conditionalFormatting>
        <x14:conditionalFormatting xmlns:xm="http://schemas.microsoft.com/office/excel/2006/main">
          <x14:cfRule type="containsText" priority="112" operator="containsText" id="{4D250AF4-39FA-4178-8994-6D792678C447}">
            <xm:f>NOT(ISERROR(SEARCH("grau",L30)))</xm:f>
            <xm:f>"grau"</xm:f>
            <x14:dxf>
              <font>
                <color rgb="FF808080"/>
              </font>
              <fill>
                <patternFill>
                  <bgColor rgb="FF808080"/>
                </patternFill>
              </fill>
            </x14:dxf>
          </x14:cfRule>
          <xm:sqref>L30</xm:sqref>
        </x14:conditionalFormatting>
        <x14:conditionalFormatting xmlns:xm="http://schemas.microsoft.com/office/excel/2006/main">
          <x14:cfRule type="containsText" priority="111" operator="containsText" id="{53960A00-D938-4CBA-B0BC-A92295282D01}">
            <xm:f>NOT(ISERROR(SEARCH("grau",K30)))</xm:f>
            <xm:f>"grau"</xm:f>
            <x14:dxf>
              <font>
                <color rgb="FF808080"/>
              </font>
              <fill>
                <patternFill>
                  <bgColor rgb="FF808080"/>
                </patternFill>
              </fill>
            </x14:dxf>
          </x14:cfRule>
          <xm:sqref>K30</xm:sqref>
        </x14:conditionalFormatting>
        <x14:conditionalFormatting xmlns:xm="http://schemas.microsoft.com/office/excel/2006/main">
          <x14:cfRule type="containsText" priority="110" operator="containsText" id="{3E0EDBBA-573C-494C-8A09-0A40C56A90E9}">
            <xm:f>NOT(ISERROR(SEARCH("grau",J30)))</xm:f>
            <xm:f>"grau"</xm:f>
            <x14:dxf>
              <font>
                <color rgb="FF808080"/>
              </font>
              <fill>
                <patternFill>
                  <bgColor rgb="FF808080"/>
                </patternFill>
              </fill>
            </x14:dxf>
          </x14:cfRule>
          <xm:sqref>J30</xm:sqref>
        </x14:conditionalFormatting>
        <x14:conditionalFormatting xmlns:xm="http://schemas.microsoft.com/office/excel/2006/main">
          <x14:cfRule type="containsText" priority="109" operator="containsText" id="{D42CA58C-48C7-4D35-9D6E-2283BD7486B8}">
            <xm:f>NOT(ISERROR(SEARCH("grau",I30)))</xm:f>
            <xm:f>"grau"</xm:f>
            <x14:dxf>
              <font>
                <color rgb="FF808080"/>
              </font>
              <fill>
                <patternFill>
                  <bgColor rgb="FF808080"/>
                </patternFill>
              </fill>
            </x14:dxf>
          </x14:cfRule>
          <xm:sqref>I30</xm:sqref>
        </x14:conditionalFormatting>
        <x14:conditionalFormatting xmlns:xm="http://schemas.microsoft.com/office/excel/2006/main">
          <x14:cfRule type="containsText" priority="108" operator="containsText" id="{04ED3060-1925-4729-A1A1-2EFF302409C0}">
            <xm:f>NOT(ISERROR(SEARCH("grau",H30)))</xm:f>
            <xm:f>"grau"</xm:f>
            <x14:dxf>
              <font>
                <color rgb="FF808080"/>
              </font>
              <fill>
                <patternFill>
                  <bgColor rgb="FF808080"/>
                </patternFill>
              </fill>
            </x14:dxf>
          </x14:cfRule>
          <xm:sqref>H30</xm:sqref>
        </x14:conditionalFormatting>
        <x14:conditionalFormatting xmlns:xm="http://schemas.microsoft.com/office/excel/2006/main">
          <x14:cfRule type="containsText" priority="107" operator="containsText" id="{B8DF1DAD-5550-4C7C-B78C-F86716F219C6}">
            <xm:f>NOT(ISERROR(SEARCH("grau",H31)))</xm:f>
            <xm:f>"grau"</xm:f>
            <x14:dxf>
              <font>
                <color rgb="FF808080"/>
              </font>
              <fill>
                <patternFill>
                  <bgColor rgb="FF808080"/>
                </patternFill>
              </fill>
            </x14:dxf>
          </x14:cfRule>
          <xm:sqref>H31</xm:sqref>
        </x14:conditionalFormatting>
        <x14:conditionalFormatting xmlns:xm="http://schemas.microsoft.com/office/excel/2006/main">
          <x14:cfRule type="containsText" priority="106" operator="containsText" id="{B0D7D080-15F5-4DE7-939C-8DBD7BB61F94}">
            <xm:f>NOT(ISERROR(SEARCH("grau",I31)))</xm:f>
            <xm:f>"grau"</xm:f>
            <x14:dxf>
              <font>
                <color rgb="FF808080"/>
              </font>
              <fill>
                <patternFill>
                  <bgColor rgb="FF808080"/>
                </patternFill>
              </fill>
            </x14:dxf>
          </x14:cfRule>
          <xm:sqref>I31</xm:sqref>
        </x14:conditionalFormatting>
        <x14:conditionalFormatting xmlns:xm="http://schemas.microsoft.com/office/excel/2006/main">
          <x14:cfRule type="containsText" priority="105" operator="containsText" id="{0B464AA1-CEFC-468D-90FF-560D52B0E982}">
            <xm:f>NOT(ISERROR(SEARCH("grau",J31)))</xm:f>
            <xm:f>"grau"</xm:f>
            <x14:dxf>
              <font>
                <color rgb="FF808080"/>
              </font>
              <fill>
                <patternFill>
                  <bgColor rgb="FF808080"/>
                </patternFill>
              </fill>
            </x14:dxf>
          </x14:cfRule>
          <xm:sqref>J31</xm:sqref>
        </x14:conditionalFormatting>
        <x14:conditionalFormatting xmlns:xm="http://schemas.microsoft.com/office/excel/2006/main">
          <x14:cfRule type="containsText" priority="104" operator="containsText" id="{EF65E91E-BEAF-4F3B-B323-35EE4ADF5C6E}">
            <xm:f>NOT(ISERROR(SEARCH("grau",K31)))</xm:f>
            <xm:f>"grau"</xm:f>
            <x14:dxf>
              <font>
                <color rgb="FF808080"/>
              </font>
              <fill>
                <patternFill>
                  <bgColor rgb="FF808080"/>
                </patternFill>
              </fill>
            </x14:dxf>
          </x14:cfRule>
          <xm:sqref>K31</xm:sqref>
        </x14:conditionalFormatting>
        <x14:conditionalFormatting xmlns:xm="http://schemas.microsoft.com/office/excel/2006/main">
          <x14:cfRule type="containsText" priority="103" operator="containsText" id="{46B65AE9-5573-4EDD-A9D8-388BE13EE6DA}">
            <xm:f>NOT(ISERROR(SEARCH("grau",L31)))</xm:f>
            <xm:f>"grau"</xm:f>
            <x14:dxf>
              <font>
                <color rgb="FF808080"/>
              </font>
              <fill>
                <patternFill>
                  <bgColor rgb="FF808080"/>
                </patternFill>
              </fill>
            </x14:dxf>
          </x14:cfRule>
          <xm:sqref>L31</xm:sqref>
        </x14:conditionalFormatting>
        <x14:conditionalFormatting xmlns:xm="http://schemas.microsoft.com/office/excel/2006/main">
          <x14:cfRule type="containsText" priority="102" operator="containsText" id="{77A5AE20-77D2-456D-AC6B-C6CB8C89BB27}">
            <xm:f>NOT(ISERROR(SEARCH("grau",L32)))</xm:f>
            <xm:f>"grau"</xm:f>
            <x14:dxf>
              <font>
                <color rgb="FF808080"/>
              </font>
              <fill>
                <patternFill>
                  <bgColor rgb="FF808080"/>
                </patternFill>
              </fill>
            </x14:dxf>
          </x14:cfRule>
          <xm:sqref>L32</xm:sqref>
        </x14:conditionalFormatting>
        <x14:conditionalFormatting xmlns:xm="http://schemas.microsoft.com/office/excel/2006/main">
          <x14:cfRule type="containsText" priority="101" operator="containsText" id="{10D3F677-083C-45B3-8829-C40078E3B474}">
            <xm:f>NOT(ISERROR(SEARCH("grau",K32)))</xm:f>
            <xm:f>"grau"</xm:f>
            <x14:dxf>
              <font>
                <color rgb="FF808080"/>
              </font>
              <fill>
                <patternFill>
                  <bgColor rgb="FF808080"/>
                </patternFill>
              </fill>
            </x14:dxf>
          </x14:cfRule>
          <xm:sqref>K32</xm:sqref>
        </x14:conditionalFormatting>
        <x14:conditionalFormatting xmlns:xm="http://schemas.microsoft.com/office/excel/2006/main">
          <x14:cfRule type="containsText" priority="100" operator="containsText" id="{518322DA-E755-4C43-B354-6375CE6B4995}">
            <xm:f>NOT(ISERROR(SEARCH("grau",J32)))</xm:f>
            <xm:f>"grau"</xm:f>
            <x14:dxf>
              <font>
                <color rgb="FF808080"/>
              </font>
              <fill>
                <patternFill>
                  <bgColor rgb="FF808080"/>
                </patternFill>
              </fill>
            </x14:dxf>
          </x14:cfRule>
          <xm:sqref>J32</xm:sqref>
        </x14:conditionalFormatting>
        <x14:conditionalFormatting xmlns:xm="http://schemas.microsoft.com/office/excel/2006/main">
          <x14:cfRule type="containsText" priority="99" operator="containsText" id="{179BF48E-29E6-41CB-965F-643BFB0B7594}">
            <xm:f>NOT(ISERROR(SEARCH("grau",I32)))</xm:f>
            <xm:f>"grau"</xm:f>
            <x14:dxf>
              <font>
                <color rgb="FF808080"/>
              </font>
              <fill>
                <patternFill>
                  <bgColor rgb="FF808080"/>
                </patternFill>
              </fill>
            </x14:dxf>
          </x14:cfRule>
          <xm:sqref>I32</xm:sqref>
        </x14:conditionalFormatting>
        <x14:conditionalFormatting xmlns:xm="http://schemas.microsoft.com/office/excel/2006/main">
          <x14:cfRule type="containsText" priority="98" operator="containsText" id="{6A88FF44-2357-40CF-A7E3-D8739D03BE21}">
            <xm:f>NOT(ISERROR(SEARCH("grau",H32)))</xm:f>
            <xm:f>"grau"</xm:f>
            <x14:dxf>
              <font>
                <color rgb="FF808080"/>
              </font>
              <fill>
                <patternFill>
                  <bgColor rgb="FF808080"/>
                </patternFill>
              </fill>
            </x14:dxf>
          </x14:cfRule>
          <xm:sqref>H32</xm:sqref>
        </x14:conditionalFormatting>
        <x14:conditionalFormatting xmlns:xm="http://schemas.microsoft.com/office/excel/2006/main">
          <x14:cfRule type="containsText" priority="97" operator="containsText" id="{EC76840E-C2B8-404E-9D5C-D33663555A46}">
            <xm:f>NOT(ISERROR(SEARCH("grau",H33)))</xm:f>
            <xm:f>"grau"</xm:f>
            <x14:dxf>
              <font>
                <color rgb="FF808080"/>
              </font>
              <fill>
                <patternFill>
                  <bgColor rgb="FF808080"/>
                </patternFill>
              </fill>
            </x14:dxf>
          </x14:cfRule>
          <xm:sqref>H33</xm:sqref>
        </x14:conditionalFormatting>
        <x14:conditionalFormatting xmlns:xm="http://schemas.microsoft.com/office/excel/2006/main">
          <x14:cfRule type="containsText" priority="96" operator="containsText" id="{81EB6B60-4161-4CFE-A384-2CA8580B8931}">
            <xm:f>NOT(ISERROR(SEARCH("grau",I33)))</xm:f>
            <xm:f>"grau"</xm:f>
            <x14:dxf>
              <font>
                <color rgb="FF808080"/>
              </font>
              <fill>
                <patternFill>
                  <bgColor rgb="FF808080"/>
                </patternFill>
              </fill>
            </x14:dxf>
          </x14:cfRule>
          <xm:sqref>I33</xm:sqref>
        </x14:conditionalFormatting>
        <x14:conditionalFormatting xmlns:xm="http://schemas.microsoft.com/office/excel/2006/main">
          <x14:cfRule type="containsText" priority="95" operator="containsText" id="{8CF25BF7-464E-4B05-AA0F-36ADFC809D7F}">
            <xm:f>NOT(ISERROR(SEARCH("grau",J33)))</xm:f>
            <xm:f>"grau"</xm:f>
            <x14:dxf>
              <font>
                <color rgb="FF808080"/>
              </font>
              <fill>
                <patternFill>
                  <bgColor rgb="FF808080"/>
                </patternFill>
              </fill>
            </x14:dxf>
          </x14:cfRule>
          <xm:sqref>J33</xm:sqref>
        </x14:conditionalFormatting>
        <x14:conditionalFormatting xmlns:xm="http://schemas.microsoft.com/office/excel/2006/main">
          <x14:cfRule type="containsText" priority="94" operator="containsText" id="{17546D40-C47F-4031-A1C0-1B0767124E9A}">
            <xm:f>NOT(ISERROR(SEARCH("grau",K33)))</xm:f>
            <xm:f>"grau"</xm:f>
            <x14:dxf>
              <font>
                <color rgb="FF808080"/>
              </font>
              <fill>
                <patternFill>
                  <bgColor rgb="FF808080"/>
                </patternFill>
              </fill>
            </x14:dxf>
          </x14:cfRule>
          <xm:sqref>K33</xm:sqref>
        </x14:conditionalFormatting>
        <x14:conditionalFormatting xmlns:xm="http://schemas.microsoft.com/office/excel/2006/main">
          <x14:cfRule type="containsText" priority="93" operator="containsText" id="{22AB20B2-359D-4A92-92DD-3605DC87B92E}">
            <xm:f>NOT(ISERROR(SEARCH("grau",L33)))</xm:f>
            <xm:f>"grau"</xm:f>
            <x14:dxf>
              <font>
                <color rgb="FF808080"/>
              </font>
              <fill>
                <patternFill>
                  <bgColor rgb="FF808080"/>
                </patternFill>
              </fill>
            </x14:dxf>
          </x14:cfRule>
          <xm:sqref>L33</xm:sqref>
        </x14:conditionalFormatting>
        <x14:conditionalFormatting xmlns:xm="http://schemas.microsoft.com/office/excel/2006/main">
          <x14:cfRule type="containsText" priority="92" operator="containsText" id="{09D09FEC-D727-4426-934B-70380A07A510}">
            <xm:f>NOT(ISERROR(SEARCH("grau",L34)))</xm:f>
            <xm:f>"grau"</xm:f>
            <x14:dxf>
              <font>
                <color rgb="FF808080"/>
              </font>
              <fill>
                <patternFill>
                  <bgColor rgb="FF808080"/>
                </patternFill>
              </fill>
            </x14:dxf>
          </x14:cfRule>
          <xm:sqref>L34</xm:sqref>
        </x14:conditionalFormatting>
        <x14:conditionalFormatting xmlns:xm="http://schemas.microsoft.com/office/excel/2006/main">
          <x14:cfRule type="containsText" priority="91" operator="containsText" id="{510FEBE7-ABBA-42E2-B91C-EE9A1A9C3377}">
            <xm:f>NOT(ISERROR(SEARCH("grau",K34)))</xm:f>
            <xm:f>"grau"</xm:f>
            <x14:dxf>
              <font>
                <color rgb="FF808080"/>
              </font>
              <fill>
                <patternFill>
                  <bgColor rgb="FF808080"/>
                </patternFill>
              </fill>
            </x14:dxf>
          </x14:cfRule>
          <xm:sqref>K34</xm:sqref>
        </x14:conditionalFormatting>
        <x14:conditionalFormatting xmlns:xm="http://schemas.microsoft.com/office/excel/2006/main">
          <x14:cfRule type="containsText" priority="90" operator="containsText" id="{1D70E369-85CC-4EB0-8889-9EC0B1EC796C}">
            <xm:f>NOT(ISERROR(SEARCH("grau",J34)))</xm:f>
            <xm:f>"grau"</xm:f>
            <x14:dxf>
              <font>
                <color rgb="FF808080"/>
              </font>
              <fill>
                <patternFill>
                  <bgColor rgb="FF808080"/>
                </patternFill>
              </fill>
            </x14:dxf>
          </x14:cfRule>
          <xm:sqref>J34</xm:sqref>
        </x14:conditionalFormatting>
        <x14:conditionalFormatting xmlns:xm="http://schemas.microsoft.com/office/excel/2006/main">
          <x14:cfRule type="containsText" priority="89" operator="containsText" id="{10BA603C-81E8-446D-98F3-916A108975D0}">
            <xm:f>NOT(ISERROR(SEARCH("grau",I34)))</xm:f>
            <xm:f>"grau"</xm:f>
            <x14:dxf>
              <font>
                <color rgb="FF808080"/>
              </font>
              <fill>
                <patternFill>
                  <bgColor rgb="FF808080"/>
                </patternFill>
              </fill>
            </x14:dxf>
          </x14:cfRule>
          <xm:sqref>I34</xm:sqref>
        </x14:conditionalFormatting>
        <x14:conditionalFormatting xmlns:xm="http://schemas.microsoft.com/office/excel/2006/main">
          <x14:cfRule type="containsText" priority="88" operator="containsText" id="{2E877BAA-CB86-479D-B892-ACB8FC42482D}">
            <xm:f>NOT(ISERROR(SEARCH("grau",H34)))</xm:f>
            <xm:f>"grau"</xm:f>
            <x14:dxf>
              <font>
                <color rgb="FF808080"/>
              </font>
              <fill>
                <patternFill>
                  <bgColor rgb="FF808080"/>
                </patternFill>
              </fill>
            </x14:dxf>
          </x14:cfRule>
          <xm:sqref>H34</xm:sqref>
        </x14:conditionalFormatting>
        <x14:conditionalFormatting xmlns:xm="http://schemas.microsoft.com/office/excel/2006/main">
          <x14:cfRule type="containsText" priority="87" operator="containsText" id="{20BB8D2A-0735-4A89-9799-985B8777FEB4}">
            <xm:f>NOT(ISERROR(SEARCH("grau",H35)))</xm:f>
            <xm:f>"grau"</xm:f>
            <x14:dxf>
              <font>
                <color rgb="FF808080"/>
              </font>
              <fill>
                <patternFill>
                  <bgColor rgb="FF808080"/>
                </patternFill>
              </fill>
            </x14:dxf>
          </x14:cfRule>
          <xm:sqref>H35</xm:sqref>
        </x14:conditionalFormatting>
        <x14:conditionalFormatting xmlns:xm="http://schemas.microsoft.com/office/excel/2006/main">
          <x14:cfRule type="containsText" priority="86" operator="containsText" id="{23508D07-D1EA-4249-8685-1A19AA8860CB}">
            <xm:f>NOT(ISERROR(SEARCH("grau",I35)))</xm:f>
            <xm:f>"grau"</xm:f>
            <x14:dxf>
              <font>
                <color rgb="FF808080"/>
              </font>
              <fill>
                <patternFill>
                  <bgColor rgb="FF808080"/>
                </patternFill>
              </fill>
            </x14:dxf>
          </x14:cfRule>
          <xm:sqref>I35</xm:sqref>
        </x14:conditionalFormatting>
        <x14:conditionalFormatting xmlns:xm="http://schemas.microsoft.com/office/excel/2006/main">
          <x14:cfRule type="containsText" priority="85" operator="containsText" id="{2D62E8C1-2374-412C-9FAD-DFB439A32E23}">
            <xm:f>NOT(ISERROR(SEARCH("grau",J35)))</xm:f>
            <xm:f>"grau"</xm:f>
            <x14:dxf>
              <font>
                <color rgb="FF808080"/>
              </font>
              <fill>
                <patternFill>
                  <bgColor rgb="FF808080"/>
                </patternFill>
              </fill>
            </x14:dxf>
          </x14:cfRule>
          <xm:sqref>J35</xm:sqref>
        </x14:conditionalFormatting>
        <x14:conditionalFormatting xmlns:xm="http://schemas.microsoft.com/office/excel/2006/main">
          <x14:cfRule type="containsText" priority="84" operator="containsText" id="{44F60F59-600C-461F-9FF9-4A4FE1B61DB8}">
            <xm:f>NOT(ISERROR(SEARCH("grau",K35)))</xm:f>
            <xm:f>"grau"</xm:f>
            <x14:dxf>
              <font>
                <color rgb="FF808080"/>
              </font>
              <fill>
                <patternFill>
                  <bgColor rgb="FF808080"/>
                </patternFill>
              </fill>
            </x14:dxf>
          </x14:cfRule>
          <xm:sqref>K35</xm:sqref>
        </x14:conditionalFormatting>
        <x14:conditionalFormatting xmlns:xm="http://schemas.microsoft.com/office/excel/2006/main">
          <x14:cfRule type="containsText" priority="83" operator="containsText" id="{79FC3C56-6150-4885-B2E3-6264D183D0E2}">
            <xm:f>NOT(ISERROR(SEARCH("grau",L35)))</xm:f>
            <xm:f>"grau"</xm:f>
            <x14:dxf>
              <font>
                <color rgb="FF808080"/>
              </font>
              <fill>
                <patternFill>
                  <bgColor rgb="FF808080"/>
                </patternFill>
              </fill>
            </x14:dxf>
          </x14:cfRule>
          <xm:sqref>L35</xm:sqref>
        </x14:conditionalFormatting>
        <x14:conditionalFormatting xmlns:xm="http://schemas.microsoft.com/office/excel/2006/main">
          <x14:cfRule type="containsText" priority="82" operator="containsText" id="{78FC9EF2-2C23-4086-AE25-5AD96F4EBFA9}">
            <xm:f>NOT(ISERROR(SEARCH("grau",H53)))</xm:f>
            <xm:f>"grau"</xm:f>
            <x14:dxf>
              <font>
                <color rgb="FF808080"/>
              </font>
              <fill>
                <patternFill>
                  <bgColor rgb="FF808080"/>
                </patternFill>
              </fill>
            </x14:dxf>
          </x14:cfRule>
          <xm:sqref>H53</xm:sqref>
        </x14:conditionalFormatting>
        <x14:conditionalFormatting xmlns:xm="http://schemas.microsoft.com/office/excel/2006/main">
          <x14:cfRule type="containsText" priority="81" operator="containsText" id="{B964AD35-FBCA-4D18-AC73-83B45EE957F1}">
            <xm:f>NOT(ISERROR(SEARCH("grau",I53)))</xm:f>
            <xm:f>"grau"</xm:f>
            <x14:dxf>
              <font>
                <color rgb="FF808080"/>
              </font>
              <fill>
                <patternFill>
                  <bgColor rgb="FF808080"/>
                </patternFill>
              </fill>
            </x14:dxf>
          </x14:cfRule>
          <xm:sqref>I53</xm:sqref>
        </x14:conditionalFormatting>
        <x14:conditionalFormatting xmlns:xm="http://schemas.microsoft.com/office/excel/2006/main">
          <x14:cfRule type="containsText" priority="80" operator="containsText" id="{1083EBF2-4C24-4168-A81C-B6F079686236}">
            <xm:f>NOT(ISERROR(SEARCH("grau",J53)))</xm:f>
            <xm:f>"grau"</xm:f>
            <x14:dxf>
              <font>
                <color rgb="FF808080"/>
              </font>
              <fill>
                <patternFill>
                  <bgColor rgb="FF808080"/>
                </patternFill>
              </fill>
            </x14:dxf>
          </x14:cfRule>
          <xm:sqref>J53</xm:sqref>
        </x14:conditionalFormatting>
        <x14:conditionalFormatting xmlns:xm="http://schemas.microsoft.com/office/excel/2006/main">
          <x14:cfRule type="containsText" priority="79" operator="containsText" id="{F37CDBDE-3D23-471D-8BE7-8FAAF19A0023}">
            <xm:f>NOT(ISERROR(SEARCH("grau",K53)))</xm:f>
            <xm:f>"grau"</xm:f>
            <x14:dxf>
              <font>
                <color rgb="FF808080"/>
              </font>
              <fill>
                <patternFill>
                  <bgColor rgb="FF808080"/>
                </patternFill>
              </fill>
            </x14:dxf>
          </x14:cfRule>
          <xm:sqref>K53</xm:sqref>
        </x14:conditionalFormatting>
        <x14:conditionalFormatting xmlns:xm="http://schemas.microsoft.com/office/excel/2006/main">
          <x14:cfRule type="containsText" priority="78" operator="containsText" id="{C6446C2F-BDD3-47C0-BF9A-1BD651CF6625}">
            <xm:f>NOT(ISERROR(SEARCH("grau",L53)))</xm:f>
            <xm:f>"grau"</xm:f>
            <x14:dxf>
              <font>
                <color rgb="FF808080"/>
              </font>
              <fill>
                <patternFill>
                  <bgColor rgb="FF808080"/>
                </patternFill>
              </fill>
            </x14:dxf>
          </x14:cfRule>
          <xm:sqref>L53</xm:sqref>
        </x14:conditionalFormatting>
        <x14:conditionalFormatting xmlns:xm="http://schemas.microsoft.com/office/excel/2006/main">
          <x14:cfRule type="containsText" priority="77" operator="containsText" id="{E9B5D5A9-B34B-42BC-82A5-195C1016EB20}">
            <xm:f>NOT(ISERROR(SEARCH("grau",H54)))</xm:f>
            <xm:f>"grau"</xm:f>
            <x14:dxf>
              <font>
                <color rgb="FF808080"/>
              </font>
              <fill>
                <patternFill>
                  <bgColor rgb="FF808080"/>
                </patternFill>
              </fill>
            </x14:dxf>
          </x14:cfRule>
          <xm:sqref>H54</xm:sqref>
        </x14:conditionalFormatting>
        <x14:conditionalFormatting xmlns:xm="http://schemas.microsoft.com/office/excel/2006/main">
          <x14:cfRule type="containsText" priority="76" operator="containsText" id="{2C4A3FB6-D0F1-4534-A584-49C42AB2EA5B}">
            <xm:f>NOT(ISERROR(SEARCH("grau",I54)))</xm:f>
            <xm:f>"grau"</xm:f>
            <x14:dxf>
              <font>
                <color rgb="FF808080"/>
              </font>
              <fill>
                <patternFill>
                  <bgColor rgb="FF808080"/>
                </patternFill>
              </fill>
            </x14:dxf>
          </x14:cfRule>
          <xm:sqref>I54</xm:sqref>
        </x14:conditionalFormatting>
        <x14:conditionalFormatting xmlns:xm="http://schemas.microsoft.com/office/excel/2006/main">
          <x14:cfRule type="containsText" priority="75" operator="containsText" id="{2C99D73E-180E-4AAD-BDA5-454DB41171CD}">
            <xm:f>NOT(ISERROR(SEARCH("grau",J54)))</xm:f>
            <xm:f>"grau"</xm:f>
            <x14:dxf>
              <font>
                <color rgb="FF808080"/>
              </font>
              <fill>
                <patternFill>
                  <bgColor rgb="FF808080"/>
                </patternFill>
              </fill>
            </x14:dxf>
          </x14:cfRule>
          <xm:sqref>J54</xm:sqref>
        </x14:conditionalFormatting>
        <x14:conditionalFormatting xmlns:xm="http://schemas.microsoft.com/office/excel/2006/main">
          <x14:cfRule type="containsText" priority="74" operator="containsText" id="{83B27A6C-F46D-4465-B0F5-D89E6517B1F0}">
            <xm:f>NOT(ISERROR(SEARCH("grau",K54)))</xm:f>
            <xm:f>"grau"</xm:f>
            <x14:dxf>
              <font>
                <color rgb="FF808080"/>
              </font>
              <fill>
                <patternFill>
                  <bgColor rgb="FF808080"/>
                </patternFill>
              </fill>
            </x14:dxf>
          </x14:cfRule>
          <xm:sqref>K54</xm:sqref>
        </x14:conditionalFormatting>
        <x14:conditionalFormatting xmlns:xm="http://schemas.microsoft.com/office/excel/2006/main">
          <x14:cfRule type="containsText" priority="73" operator="containsText" id="{C008A90F-BB94-4EAD-B611-9900C10940D3}">
            <xm:f>NOT(ISERROR(SEARCH("grau",L54)))</xm:f>
            <xm:f>"grau"</xm:f>
            <x14:dxf>
              <font>
                <color rgb="FF808080"/>
              </font>
              <fill>
                <patternFill>
                  <bgColor rgb="FF808080"/>
                </patternFill>
              </fill>
            </x14:dxf>
          </x14:cfRule>
          <xm:sqref>L54</xm:sqref>
        </x14:conditionalFormatting>
        <x14:conditionalFormatting xmlns:xm="http://schemas.microsoft.com/office/excel/2006/main">
          <x14:cfRule type="containsText" priority="72" operator="containsText" id="{B6A310C5-7051-4F44-9EEA-EE5C8919D8A5}">
            <xm:f>NOT(ISERROR(SEARCH("grau",H120)))</xm:f>
            <xm:f>"grau"</xm:f>
            <x14:dxf>
              <font>
                <color rgb="FF808080"/>
              </font>
              <fill>
                <patternFill>
                  <bgColor rgb="FF808080"/>
                </patternFill>
              </fill>
            </x14:dxf>
          </x14:cfRule>
          <xm:sqref>H120</xm:sqref>
        </x14:conditionalFormatting>
        <x14:conditionalFormatting xmlns:xm="http://schemas.microsoft.com/office/excel/2006/main">
          <x14:cfRule type="containsText" priority="71" operator="containsText" id="{CE2F5959-16A3-42BE-B225-45C416271EB5}">
            <xm:f>NOT(ISERROR(SEARCH("grau",K120)))</xm:f>
            <xm:f>"grau"</xm:f>
            <x14:dxf>
              <font>
                <color rgb="FF808080"/>
              </font>
              <fill>
                <patternFill>
                  <bgColor rgb="FF808080"/>
                </patternFill>
              </fill>
            </x14:dxf>
          </x14:cfRule>
          <xm:sqref>K120</xm:sqref>
        </x14:conditionalFormatting>
        <x14:conditionalFormatting xmlns:xm="http://schemas.microsoft.com/office/excel/2006/main">
          <x14:cfRule type="containsText" priority="70" operator="containsText" id="{DBB6654E-2531-4386-86A8-B9BF4D11B70D}">
            <xm:f>NOT(ISERROR(SEARCH("grau",L120)))</xm:f>
            <xm:f>"grau"</xm:f>
            <x14:dxf>
              <font>
                <color rgb="FF808080"/>
              </font>
              <fill>
                <patternFill>
                  <bgColor rgb="FF808080"/>
                </patternFill>
              </fill>
            </x14:dxf>
          </x14:cfRule>
          <xm:sqref>L120</xm:sqref>
        </x14:conditionalFormatting>
        <x14:conditionalFormatting xmlns:xm="http://schemas.microsoft.com/office/excel/2006/main">
          <x14:cfRule type="containsText" priority="69" operator="containsText" id="{DA7492AD-91EF-44EC-BA36-8DF19B58B0B8}">
            <xm:f>NOT(ISERROR(SEARCH("grau",L121)))</xm:f>
            <xm:f>"grau"</xm:f>
            <x14:dxf>
              <font>
                <color rgb="FF808080"/>
              </font>
              <fill>
                <patternFill>
                  <bgColor rgb="FF808080"/>
                </patternFill>
              </fill>
            </x14:dxf>
          </x14:cfRule>
          <xm:sqref>L121</xm:sqref>
        </x14:conditionalFormatting>
        <x14:conditionalFormatting xmlns:xm="http://schemas.microsoft.com/office/excel/2006/main">
          <x14:cfRule type="containsText" priority="68" operator="containsText" id="{BF67CFB2-C4A4-406A-B19C-11D1B8E40B7E}">
            <xm:f>NOT(ISERROR(SEARCH("grau",K121)))</xm:f>
            <xm:f>"grau"</xm:f>
            <x14:dxf>
              <font>
                <color rgb="FF808080"/>
              </font>
              <fill>
                <patternFill>
                  <bgColor rgb="FF808080"/>
                </patternFill>
              </fill>
            </x14:dxf>
          </x14:cfRule>
          <xm:sqref>K121</xm:sqref>
        </x14:conditionalFormatting>
        <x14:conditionalFormatting xmlns:xm="http://schemas.microsoft.com/office/excel/2006/main">
          <x14:cfRule type="containsText" priority="67" operator="containsText" id="{9C2A3920-6697-457D-AFF3-7722AE2210C3}">
            <xm:f>NOT(ISERROR(SEARCH("grau",H121)))</xm:f>
            <xm:f>"grau"</xm:f>
            <x14:dxf>
              <font>
                <color rgb="FF808080"/>
              </font>
              <fill>
                <patternFill>
                  <bgColor rgb="FF808080"/>
                </patternFill>
              </fill>
            </x14:dxf>
          </x14:cfRule>
          <xm:sqref>H121</xm:sqref>
        </x14:conditionalFormatting>
        <x14:conditionalFormatting xmlns:xm="http://schemas.microsoft.com/office/excel/2006/main">
          <x14:cfRule type="containsText" priority="66" operator="containsText" id="{C88E0812-B549-430A-9F5B-77032D824B0A}">
            <xm:f>NOT(ISERROR(SEARCH("grau",H122)))</xm:f>
            <xm:f>"grau"</xm:f>
            <x14:dxf>
              <font>
                <color rgb="FF808080"/>
              </font>
              <fill>
                <patternFill>
                  <bgColor rgb="FF808080"/>
                </patternFill>
              </fill>
            </x14:dxf>
          </x14:cfRule>
          <xm:sqref>H122</xm:sqref>
        </x14:conditionalFormatting>
        <x14:conditionalFormatting xmlns:xm="http://schemas.microsoft.com/office/excel/2006/main">
          <x14:cfRule type="containsText" priority="65" operator="containsText" id="{BA0CC667-5DB6-442F-A607-1E3C5C6074D2}">
            <xm:f>NOT(ISERROR(SEARCH("grau",K122)))</xm:f>
            <xm:f>"grau"</xm:f>
            <x14:dxf>
              <font>
                <color rgb="FF808080"/>
              </font>
              <fill>
                <patternFill>
                  <bgColor rgb="FF808080"/>
                </patternFill>
              </fill>
            </x14:dxf>
          </x14:cfRule>
          <xm:sqref>K122</xm:sqref>
        </x14:conditionalFormatting>
        <x14:conditionalFormatting xmlns:xm="http://schemas.microsoft.com/office/excel/2006/main">
          <x14:cfRule type="containsText" priority="64" operator="containsText" id="{0A465E04-E3AB-49A6-ACF1-357F1C8C5B7D}">
            <xm:f>NOT(ISERROR(SEARCH("grau",L122)))</xm:f>
            <xm:f>"grau"</xm:f>
            <x14:dxf>
              <font>
                <color rgb="FF808080"/>
              </font>
              <fill>
                <patternFill>
                  <bgColor rgb="FF808080"/>
                </patternFill>
              </fill>
            </x14:dxf>
          </x14:cfRule>
          <xm:sqref>L122</xm:sqref>
        </x14:conditionalFormatting>
        <x14:conditionalFormatting xmlns:xm="http://schemas.microsoft.com/office/excel/2006/main">
          <x14:cfRule type="containsText" priority="63" operator="containsText" id="{A4A4F368-D2AF-4B96-BB4E-6A784117384D}">
            <xm:f>NOT(ISERROR(SEARCH("grau",H139)))</xm:f>
            <xm:f>"grau"</xm:f>
            <x14:dxf>
              <font>
                <color rgb="FF808080"/>
              </font>
              <fill>
                <patternFill>
                  <bgColor rgb="FF808080"/>
                </patternFill>
              </fill>
            </x14:dxf>
          </x14:cfRule>
          <xm:sqref>H139</xm:sqref>
        </x14:conditionalFormatting>
        <x14:conditionalFormatting xmlns:xm="http://schemas.microsoft.com/office/excel/2006/main">
          <x14:cfRule type="containsText" priority="62" operator="containsText" id="{98765187-42B4-4CE4-A2A0-FB501A3A543E}">
            <xm:f>NOT(ISERROR(SEARCH("grau",I139)))</xm:f>
            <xm:f>"grau"</xm:f>
            <x14:dxf>
              <font>
                <color rgb="FF808080"/>
              </font>
              <fill>
                <patternFill>
                  <bgColor rgb="FF808080"/>
                </patternFill>
              </fill>
            </x14:dxf>
          </x14:cfRule>
          <xm:sqref>I139</xm:sqref>
        </x14:conditionalFormatting>
        <x14:conditionalFormatting xmlns:xm="http://schemas.microsoft.com/office/excel/2006/main">
          <x14:cfRule type="containsText" priority="61" operator="containsText" id="{57A3871D-0720-49D6-A057-77F3DB0B4721}">
            <xm:f>NOT(ISERROR(SEARCH("grau",J139)))</xm:f>
            <xm:f>"grau"</xm:f>
            <x14:dxf>
              <font>
                <color rgb="FF808080"/>
              </font>
              <fill>
                <patternFill>
                  <bgColor rgb="FF808080"/>
                </patternFill>
              </fill>
            </x14:dxf>
          </x14:cfRule>
          <xm:sqref>J139</xm:sqref>
        </x14:conditionalFormatting>
        <x14:conditionalFormatting xmlns:xm="http://schemas.microsoft.com/office/excel/2006/main">
          <x14:cfRule type="containsText" priority="60" operator="containsText" id="{F2507C07-BA06-41E4-A382-48F12A4D7D99}">
            <xm:f>NOT(ISERROR(SEARCH("grau",K139)))</xm:f>
            <xm:f>"grau"</xm:f>
            <x14:dxf>
              <font>
                <color rgb="FF808080"/>
              </font>
              <fill>
                <patternFill>
                  <bgColor rgb="FF808080"/>
                </patternFill>
              </fill>
            </x14:dxf>
          </x14:cfRule>
          <xm:sqref>K139</xm:sqref>
        </x14:conditionalFormatting>
        <x14:conditionalFormatting xmlns:xm="http://schemas.microsoft.com/office/excel/2006/main">
          <x14:cfRule type="containsText" priority="59" operator="containsText" id="{2DB98A3A-1643-4B17-BB08-5D626EBB7569}">
            <xm:f>NOT(ISERROR(SEARCH("grau",L139)))</xm:f>
            <xm:f>"grau"</xm:f>
            <x14:dxf>
              <font>
                <color rgb="FF808080"/>
              </font>
              <fill>
                <patternFill>
                  <bgColor rgb="FF808080"/>
                </patternFill>
              </fill>
            </x14:dxf>
          </x14:cfRule>
          <xm:sqref>L139</xm:sqref>
        </x14:conditionalFormatting>
        <x14:conditionalFormatting xmlns:xm="http://schemas.microsoft.com/office/excel/2006/main">
          <x14:cfRule type="containsText" priority="58" operator="containsText" id="{7B538114-0D98-408F-9915-E20C91EDB99A}">
            <xm:f>NOT(ISERROR(SEARCH("grau",L140)))</xm:f>
            <xm:f>"grau"</xm:f>
            <x14:dxf>
              <font>
                <color rgb="FF808080"/>
              </font>
              <fill>
                <patternFill>
                  <bgColor rgb="FF808080"/>
                </patternFill>
              </fill>
            </x14:dxf>
          </x14:cfRule>
          <xm:sqref>L140</xm:sqref>
        </x14:conditionalFormatting>
        <x14:conditionalFormatting xmlns:xm="http://schemas.microsoft.com/office/excel/2006/main">
          <x14:cfRule type="containsText" priority="57" operator="containsText" id="{7F70CF96-50FA-46D6-A779-63004414B755}">
            <xm:f>NOT(ISERROR(SEARCH("grau",K140)))</xm:f>
            <xm:f>"grau"</xm:f>
            <x14:dxf>
              <font>
                <color rgb="FF808080"/>
              </font>
              <fill>
                <patternFill>
                  <bgColor rgb="FF808080"/>
                </patternFill>
              </fill>
            </x14:dxf>
          </x14:cfRule>
          <xm:sqref>K140</xm:sqref>
        </x14:conditionalFormatting>
        <x14:conditionalFormatting xmlns:xm="http://schemas.microsoft.com/office/excel/2006/main">
          <x14:cfRule type="containsText" priority="56" operator="containsText" id="{564442C2-2D87-4E23-8B16-5A766D26A800}">
            <xm:f>NOT(ISERROR(SEARCH("grau",J140)))</xm:f>
            <xm:f>"grau"</xm:f>
            <x14:dxf>
              <font>
                <color rgb="FF808080"/>
              </font>
              <fill>
                <patternFill>
                  <bgColor rgb="FF808080"/>
                </patternFill>
              </fill>
            </x14:dxf>
          </x14:cfRule>
          <xm:sqref>J140</xm:sqref>
        </x14:conditionalFormatting>
        <x14:conditionalFormatting xmlns:xm="http://schemas.microsoft.com/office/excel/2006/main">
          <x14:cfRule type="containsText" priority="55" operator="containsText" id="{29A4B8A6-02DC-430A-87CE-15652979A1E0}">
            <xm:f>NOT(ISERROR(SEARCH("grau",I140)))</xm:f>
            <xm:f>"grau"</xm:f>
            <x14:dxf>
              <font>
                <color rgb="FF808080"/>
              </font>
              <fill>
                <patternFill>
                  <bgColor rgb="FF808080"/>
                </patternFill>
              </fill>
            </x14:dxf>
          </x14:cfRule>
          <xm:sqref>I140</xm:sqref>
        </x14:conditionalFormatting>
        <x14:conditionalFormatting xmlns:xm="http://schemas.microsoft.com/office/excel/2006/main">
          <x14:cfRule type="containsText" priority="54" operator="containsText" id="{DF55AA6D-E94E-4F11-8C83-1D0A1E1F6DDF}">
            <xm:f>NOT(ISERROR(SEARCH("grau",H140)))</xm:f>
            <xm:f>"grau"</xm:f>
            <x14:dxf>
              <font>
                <color rgb="FF808080"/>
              </font>
              <fill>
                <patternFill>
                  <bgColor rgb="FF808080"/>
                </patternFill>
              </fill>
            </x14:dxf>
          </x14:cfRule>
          <xm:sqref>H140</xm:sqref>
        </x14:conditionalFormatting>
        <x14:conditionalFormatting xmlns:xm="http://schemas.microsoft.com/office/excel/2006/main">
          <x14:cfRule type="containsText" priority="53" operator="containsText" id="{76A9BFF2-9ECD-4BBA-8917-D66C00374BB2}">
            <xm:f>NOT(ISERROR(SEARCH("grau",H141)))</xm:f>
            <xm:f>"grau"</xm:f>
            <x14:dxf>
              <font>
                <color rgb="FF808080"/>
              </font>
              <fill>
                <patternFill>
                  <bgColor rgb="FF808080"/>
                </patternFill>
              </fill>
            </x14:dxf>
          </x14:cfRule>
          <xm:sqref>H141</xm:sqref>
        </x14:conditionalFormatting>
        <x14:conditionalFormatting xmlns:xm="http://schemas.microsoft.com/office/excel/2006/main">
          <x14:cfRule type="containsText" priority="52" operator="containsText" id="{FB8CEEA9-8390-4A37-96A6-E7363829A533}">
            <xm:f>NOT(ISERROR(SEARCH("grau",I141)))</xm:f>
            <xm:f>"grau"</xm:f>
            <x14:dxf>
              <font>
                <color rgb="FF808080"/>
              </font>
              <fill>
                <patternFill>
                  <bgColor rgb="FF808080"/>
                </patternFill>
              </fill>
            </x14:dxf>
          </x14:cfRule>
          <xm:sqref>I141</xm:sqref>
        </x14:conditionalFormatting>
        <x14:conditionalFormatting xmlns:xm="http://schemas.microsoft.com/office/excel/2006/main">
          <x14:cfRule type="containsText" priority="51" operator="containsText" id="{815E1CB3-840F-47E1-9627-9A9B34546283}">
            <xm:f>NOT(ISERROR(SEARCH("grau",J141)))</xm:f>
            <xm:f>"grau"</xm:f>
            <x14:dxf>
              <font>
                <color rgb="FF808080"/>
              </font>
              <fill>
                <patternFill>
                  <bgColor rgb="FF808080"/>
                </patternFill>
              </fill>
            </x14:dxf>
          </x14:cfRule>
          <xm:sqref>J141</xm:sqref>
        </x14:conditionalFormatting>
        <x14:conditionalFormatting xmlns:xm="http://schemas.microsoft.com/office/excel/2006/main">
          <x14:cfRule type="containsText" priority="50" operator="containsText" id="{21857B3B-E082-42B4-A515-78FF465FCE39}">
            <xm:f>NOT(ISERROR(SEARCH("grau",K141)))</xm:f>
            <xm:f>"grau"</xm:f>
            <x14:dxf>
              <font>
                <color rgb="FF808080"/>
              </font>
              <fill>
                <patternFill>
                  <bgColor rgb="FF808080"/>
                </patternFill>
              </fill>
            </x14:dxf>
          </x14:cfRule>
          <xm:sqref>K141</xm:sqref>
        </x14:conditionalFormatting>
        <x14:conditionalFormatting xmlns:xm="http://schemas.microsoft.com/office/excel/2006/main">
          <x14:cfRule type="containsText" priority="49" operator="containsText" id="{EE2C1B0A-C3DD-423C-B4CA-02FD7ADAF739}">
            <xm:f>NOT(ISERROR(SEARCH("grau",L141)))</xm:f>
            <xm:f>"grau"</xm:f>
            <x14:dxf>
              <font>
                <color rgb="FF808080"/>
              </font>
              <fill>
                <patternFill>
                  <bgColor rgb="FF808080"/>
                </patternFill>
              </fill>
            </x14:dxf>
          </x14:cfRule>
          <xm:sqref>L141</xm:sqref>
        </x14:conditionalFormatting>
        <x14:conditionalFormatting xmlns:xm="http://schemas.microsoft.com/office/excel/2006/main">
          <x14:cfRule type="containsText" priority="48" operator="containsText" id="{2CE5A07B-1F23-4763-B293-2CAF4834EE04}">
            <xm:f>NOT(ISERROR(SEARCH("grau",L142)))</xm:f>
            <xm:f>"grau"</xm:f>
            <x14:dxf>
              <font>
                <color rgb="FF808080"/>
              </font>
              <fill>
                <patternFill>
                  <bgColor rgb="FF808080"/>
                </patternFill>
              </fill>
            </x14:dxf>
          </x14:cfRule>
          <xm:sqref>L142</xm:sqref>
        </x14:conditionalFormatting>
        <x14:conditionalFormatting xmlns:xm="http://schemas.microsoft.com/office/excel/2006/main">
          <x14:cfRule type="containsText" priority="47" operator="containsText" id="{2201A3A2-9D5B-43D8-81D0-D765423BCC2A}">
            <xm:f>NOT(ISERROR(SEARCH("grau",K142)))</xm:f>
            <xm:f>"grau"</xm:f>
            <x14:dxf>
              <font>
                <color rgb="FF808080"/>
              </font>
              <fill>
                <patternFill>
                  <bgColor rgb="FF808080"/>
                </patternFill>
              </fill>
            </x14:dxf>
          </x14:cfRule>
          <xm:sqref>K142</xm:sqref>
        </x14:conditionalFormatting>
        <x14:conditionalFormatting xmlns:xm="http://schemas.microsoft.com/office/excel/2006/main">
          <x14:cfRule type="containsText" priority="46" operator="containsText" id="{111E6DFC-1107-491C-AB84-C74C99814FB1}">
            <xm:f>NOT(ISERROR(SEARCH("grau",J142)))</xm:f>
            <xm:f>"grau"</xm:f>
            <x14:dxf>
              <font>
                <color rgb="FF808080"/>
              </font>
              <fill>
                <patternFill>
                  <bgColor rgb="FF808080"/>
                </patternFill>
              </fill>
            </x14:dxf>
          </x14:cfRule>
          <xm:sqref>J142</xm:sqref>
        </x14:conditionalFormatting>
        <x14:conditionalFormatting xmlns:xm="http://schemas.microsoft.com/office/excel/2006/main">
          <x14:cfRule type="containsText" priority="45" operator="containsText" id="{151BECB4-5E6C-475C-B515-D2BC3A3DC318}">
            <xm:f>NOT(ISERROR(SEARCH("grau",I142)))</xm:f>
            <xm:f>"grau"</xm:f>
            <x14:dxf>
              <font>
                <color rgb="FF808080"/>
              </font>
              <fill>
                <patternFill>
                  <bgColor rgb="FF808080"/>
                </patternFill>
              </fill>
            </x14:dxf>
          </x14:cfRule>
          <xm:sqref>I142</xm:sqref>
        </x14:conditionalFormatting>
        <x14:conditionalFormatting xmlns:xm="http://schemas.microsoft.com/office/excel/2006/main">
          <x14:cfRule type="containsText" priority="44" operator="containsText" id="{73681E6F-07BC-4BD7-8CCB-022319DEBBF3}">
            <xm:f>NOT(ISERROR(SEARCH("grau",H142)))</xm:f>
            <xm:f>"grau"</xm:f>
            <x14:dxf>
              <font>
                <color rgb="FF808080"/>
              </font>
              <fill>
                <patternFill>
                  <bgColor rgb="FF808080"/>
                </patternFill>
              </fill>
            </x14:dxf>
          </x14:cfRule>
          <xm:sqref>H142</xm:sqref>
        </x14:conditionalFormatting>
        <x14:conditionalFormatting xmlns:xm="http://schemas.microsoft.com/office/excel/2006/main">
          <x14:cfRule type="containsText" priority="43" operator="containsText" id="{1135372C-FA09-4BE7-8E66-2171D7418433}">
            <xm:f>NOT(ISERROR(SEARCH("grau",H143)))</xm:f>
            <xm:f>"grau"</xm:f>
            <x14:dxf>
              <font>
                <color rgb="FF808080"/>
              </font>
              <fill>
                <patternFill>
                  <bgColor rgb="FF808080"/>
                </patternFill>
              </fill>
            </x14:dxf>
          </x14:cfRule>
          <xm:sqref>H143</xm:sqref>
        </x14:conditionalFormatting>
        <x14:conditionalFormatting xmlns:xm="http://schemas.microsoft.com/office/excel/2006/main">
          <x14:cfRule type="containsText" priority="42" operator="containsText" id="{FEA157BA-122C-4714-934C-44683AED6BEC}">
            <xm:f>NOT(ISERROR(SEARCH("grau",I143)))</xm:f>
            <xm:f>"grau"</xm:f>
            <x14:dxf>
              <font>
                <color rgb="FF808080"/>
              </font>
              <fill>
                <patternFill>
                  <bgColor rgb="FF808080"/>
                </patternFill>
              </fill>
            </x14:dxf>
          </x14:cfRule>
          <xm:sqref>I143</xm:sqref>
        </x14:conditionalFormatting>
        <x14:conditionalFormatting xmlns:xm="http://schemas.microsoft.com/office/excel/2006/main">
          <x14:cfRule type="containsText" priority="41" operator="containsText" id="{027867AC-487C-49CE-BC22-D5512F4B4B25}">
            <xm:f>NOT(ISERROR(SEARCH("grau",J143)))</xm:f>
            <xm:f>"grau"</xm:f>
            <x14:dxf>
              <font>
                <color rgb="FF808080"/>
              </font>
              <fill>
                <patternFill>
                  <bgColor rgb="FF808080"/>
                </patternFill>
              </fill>
            </x14:dxf>
          </x14:cfRule>
          <xm:sqref>J143</xm:sqref>
        </x14:conditionalFormatting>
        <x14:conditionalFormatting xmlns:xm="http://schemas.microsoft.com/office/excel/2006/main">
          <x14:cfRule type="containsText" priority="40" operator="containsText" id="{902A8E29-EC30-4C42-B113-B4F55C82438B}">
            <xm:f>NOT(ISERROR(SEARCH("grau",K143)))</xm:f>
            <xm:f>"grau"</xm:f>
            <x14:dxf>
              <font>
                <color rgb="FF808080"/>
              </font>
              <fill>
                <patternFill>
                  <bgColor rgb="FF808080"/>
                </patternFill>
              </fill>
            </x14:dxf>
          </x14:cfRule>
          <xm:sqref>K143</xm:sqref>
        </x14:conditionalFormatting>
        <x14:conditionalFormatting xmlns:xm="http://schemas.microsoft.com/office/excel/2006/main">
          <x14:cfRule type="containsText" priority="39" operator="containsText" id="{7EB7214F-440A-4F07-A8ED-A137FD67D457}">
            <xm:f>NOT(ISERROR(SEARCH("grau",L143)))</xm:f>
            <xm:f>"grau"</xm:f>
            <x14:dxf>
              <font>
                <color rgb="FF808080"/>
              </font>
              <fill>
                <patternFill>
                  <bgColor rgb="FF808080"/>
                </patternFill>
              </fill>
            </x14:dxf>
          </x14:cfRule>
          <xm:sqref>L143</xm:sqref>
        </x14:conditionalFormatting>
        <x14:conditionalFormatting xmlns:xm="http://schemas.microsoft.com/office/excel/2006/main">
          <x14:cfRule type="containsText" priority="38" operator="containsText" id="{79995BDB-CE28-4168-A37A-EE4301BBEB2A}">
            <xm:f>NOT(ISERROR(SEARCH("grau",H144)))</xm:f>
            <xm:f>"grau"</xm:f>
            <x14:dxf>
              <font>
                <color rgb="FF808080"/>
              </font>
              <fill>
                <patternFill>
                  <bgColor rgb="FF808080"/>
                </patternFill>
              </fill>
            </x14:dxf>
          </x14:cfRule>
          <xm:sqref>H144</xm:sqref>
        </x14:conditionalFormatting>
        <x14:conditionalFormatting xmlns:xm="http://schemas.microsoft.com/office/excel/2006/main">
          <x14:cfRule type="containsText" priority="37" operator="containsText" id="{43C279CD-1554-4315-AD2D-BD6D6ECA3A9B}">
            <xm:f>NOT(ISERROR(SEARCH("grau",I144)))</xm:f>
            <xm:f>"grau"</xm:f>
            <x14:dxf>
              <font>
                <color rgb="FF808080"/>
              </font>
              <fill>
                <patternFill>
                  <bgColor rgb="FF808080"/>
                </patternFill>
              </fill>
            </x14:dxf>
          </x14:cfRule>
          <xm:sqref>I144</xm:sqref>
        </x14:conditionalFormatting>
        <x14:conditionalFormatting xmlns:xm="http://schemas.microsoft.com/office/excel/2006/main">
          <x14:cfRule type="containsText" priority="36" operator="containsText" id="{EAE16C11-F63C-4A78-9611-C96FA5DBB924}">
            <xm:f>NOT(ISERROR(SEARCH("grau",J144)))</xm:f>
            <xm:f>"grau"</xm:f>
            <x14:dxf>
              <font>
                <color rgb="FF808080"/>
              </font>
              <fill>
                <patternFill>
                  <bgColor rgb="FF808080"/>
                </patternFill>
              </fill>
            </x14:dxf>
          </x14:cfRule>
          <xm:sqref>J144</xm:sqref>
        </x14:conditionalFormatting>
        <x14:conditionalFormatting xmlns:xm="http://schemas.microsoft.com/office/excel/2006/main">
          <x14:cfRule type="containsText" priority="35" operator="containsText" id="{3B897708-57D1-42E8-9B0F-389FD1F4DC1D}">
            <xm:f>NOT(ISERROR(SEARCH("grau",K144)))</xm:f>
            <xm:f>"grau"</xm:f>
            <x14:dxf>
              <font>
                <color rgb="FF808080"/>
              </font>
              <fill>
                <patternFill>
                  <bgColor rgb="FF808080"/>
                </patternFill>
              </fill>
            </x14:dxf>
          </x14:cfRule>
          <xm:sqref>K144</xm:sqref>
        </x14:conditionalFormatting>
        <x14:conditionalFormatting xmlns:xm="http://schemas.microsoft.com/office/excel/2006/main">
          <x14:cfRule type="containsText" priority="34" operator="containsText" id="{0335FC20-9F7D-4636-B9B5-12739A9F0E1C}">
            <xm:f>NOT(ISERROR(SEARCH("grau",L144)))</xm:f>
            <xm:f>"grau"</xm:f>
            <x14:dxf>
              <font>
                <color rgb="FF808080"/>
              </font>
              <fill>
                <patternFill>
                  <bgColor rgb="FF808080"/>
                </patternFill>
              </fill>
            </x14:dxf>
          </x14:cfRule>
          <xm:sqref>L144</xm:sqref>
        </x14:conditionalFormatting>
        <x14:conditionalFormatting xmlns:xm="http://schemas.microsoft.com/office/excel/2006/main">
          <x14:cfRule type="containsText" priority="33" operator="containsText" id="{F9781554-18F6-4298-B38E-B6B4005D80D3}">
            <xm:f>NOT(ISERROR(SEARCH("grau",H179)))</xm:f>
            <xm:f>"grau"</xm:f>
            <x14:dxf>
              <font>
                <color rgb="FF808080"/>
              </font>
              <fill>
                <patternFill>
                  <bgColor rgb="FF808080"/>
                </patternFill>
              </fill>
            </x14:dxf>
          </x14:cfRule>
          <xm:sqref>H179</xm:sqref>
        </x14:conditionalFormatting>
        <x14:conditionalFormatting xmlns:xm="http://schemas.microsoft.com/office/excel/2006/main">
          <x14:cfRule type="containsText" priority="32" operator="containsText" id="{9FF2D989-0EF4-45F1-92F6-9A6931BA6A37}">
            <xm:f>NOT(ISERROR(SEARCH("grau",I179)))</xm:f>
            <xm:f>"grau"</xm:f>
            <x14:dxf>
              <font>
                <color rgb="FF808080"/>
              </font>
              <fill>
                <patternFill>
                  <bgColor rgb="FF808080"/>
                </patternFill>
              </fill>
            </x14:dxf>
          </x14:cfRule>
          <xm:sqref>I179</xm:sqref>
        </x14:conditionalFormatting>
        <x14:conditionalFormatting xmlns:xm="http://schemas.microsoft.com/office/excel/2006/main">
          <x14:cfRule type="containsText" priority="31" operator="containsText" id="{513C6057-E21B-4240-909E-5E63DB292CB7}">
            <xm:f>NOT(ISERROR(SEARCH("grau",J179)))</xm:f>
            <xm:f>"grau"</xm:f>
            <x14:dxf>
              <font>
                <color rgb="FF808080"/>
              </font>
              <fill>
                <patternFill>
                  <bgColor rgb="FF808080"/>
                </patternFill>
              </fill>
            </x14:dxf>
          </x14:cfRule>
          <xm:sqref>J179</xm:sqref>
        </x14:conditionalFormatting>
        <x14:conditionalFormatting xmlns:xm="http://schemas.microsoft.com/office/excel/2006/main">
          <x14:cfRule type="containsText" priority="30" operator="containsText" id="{980E5BBE-EA57-4419-8033-12129B376880}">
            <xm:f>NOT(ISERROR(SEARCH("grau",K179)))</xm:f>
            <xm:f>"grau"</xm:f>
            <x14:dxf>
              <font>
                <color rgb="FF808080"/>
              </font>
              <fill>
                <patternFill>
                  <bgColor rgb="FF808080"/>
                </patternFill>
              </fill>
            </x14:dxf>
          </x14:cfRule>
          <xm:sqref>K179</xm:sqref>
        </x14:conditionalFormatting>
        <x14:conditionalFormatting xmlns:xm="http://schemas.microsoft.com/office/excel/2006/main">
          <x14:cfRule type="containsText" priority="29" operator="containsText" id="{2BB7CC53-DE17-418F-A06B-E107BFBDABF2}">
            <xm:f>NOT(ISERROR(SEARCH("grau",L179)))</xm:f>
            <xm:f>"grau"</xm:f>
            <x14:dxf>
              <font>
                <color rgb="FF808080"/>
              </font>
              <fill>
                <patternFill>
                  <bgColor rgb="FF808080"/>
                </patternFill>
              </fill>
            </x14:dxf>
          </x14:cfRule>
          <xm:sqref>L179</xm:sqref>
        </x14:conditionalFormatting>
        <x14:conditionalFormatting xmlns:xm="http://schemas.microsoft.com/office/excel/2006/main">
          <x14:cfRule type="containsText" priority="28" operator="containsText" id="{B7BBCFCC-400F-423B-86E7-0BC13476AAB0}">
            <xm:f>NOT(ISERROR(SEARCH("grau",L180)))</xm:f>
            <xm:f>"grau"</xm:f>
            <x14:dxf>
              <font>
                <color rgb="FF808080"/>
              </font>
              <fill>
                <patternFill>
                  <bgColor rgb="FF808080"/>
                </patternFill>
              </fill>
            </x14:dxf>
          </x14:cfRule>
          <xm:sqref>L180</xm:sqref>
        </x14:conditionalFormatting>
        <x14:conditionalFormatting xmlns:xm="http://schemas.microsoft.com/office/excel/2006/main">
          <x14:cfRule type="containsText" priority="27" operator="containsText" id="{A2CB836C-47AD-4743-B3C4-1BB45E0F989A}">
            <xm:f>NOT(ISERROR(SEARCH("grau",K180)))</xm:f>
            <xm:f>"grau"</xm:f>
            <x14:dxf>
              <font>
                <color rgb="FF808080"/>
              </font>
              <fill>
                <patternFill>
                  <bgColor rgb="FF808080"/>
                </patternFill>
              </fill>
            </x14:dxf>
          </x14:cfRule>
          <xm:sqref>K180</xm:sqref>
        </x14:conditionalFormatting>
        <x14:conditionalFormatting xmlns:xm="http://schemas.microsoft.com/office/excel/2006/main">
          <x14:cfRule type="containsText" priority="26" operator="containsText" id="{6E8B5772-D796-4899-8071-9E775B759DFD}">
            <xm:f>NOT(ISERROR(SEARCH("grau",J180)))</xm:f>
            <xm:f>"grau"</xm:f>
            <x14:dxf>
              <font>
                <color rgb="FF808080"/>
              </font>
              <fill>
                <patternFill>
                  <bgColor rgb="FF808080"/>
                </patternFill>
              </fill>
            </x14:dxf>
          </x14:cfRule>
          <xm:sqref>J180</xm:sqref>
        </x14:conditionalFormatting>
        <x14:conditionalFormatting xmlns:xm="http://schemas.microsoft.com/office/excel/2006/main">
          <x14:cfRule type="containsText" priority="25" operator="containsText" id="{315D51CE-831F-4134-B46C-11385B2ACE8F}">
            <xm:f>NOT(ISERROR(SEARCH("grau",I180)))</xm:f>
            <xm:f>"grau"</xm:f>
            <x14:dxf>
              <font>
                <color rgb="FF808080"/>
              </font>
              <fill>
                <patternFill>
                  <bgColor rgb="FF808080"/>
                </patternFill>
              </fill>
            </x14:dxf>
          </x14:cfRule>
          <xm:sqref>I180</xm:sqref>
        </x14:conditionalFormatting>
        <x14:conditionalFormatting xmlns:xm="http://schemas.microsoft.com/office/excel/2006/main">
          <x14:cfRule type="containsText" priority="24" operator="containsText" id="{4FA9632C-E8A5-4982-9F82-10FE68A37F0A}">
            <xm:f>NOT(ISERROR(SEARCH("grau",H180)))</xm:f>
            <xm:f>"grau"</xm:f>
            <x14:dxf>
              <font>
                <color rgb="FF808080"/>
              </font>
              <fill>
                <patternFill>
                  <bgColor rgb="FF808080"/>
                </patternFill>
              </fill>
            </x14:dxf>
          </x14:cfRule>
          <xm:sqref>H180</xm:sqref>
        </x14:conditionalFormatting>
        <x14:conditionalFormatting xmlns:xm="http://schemas.microsoft.com/office/excel/2006/main">
          <x14:cfRule type="containsText" priority="23" operator="containsText" id="{02498F84-8526-4537-94AF-203E2F7DCD96}">
            <xm:f>NOT(ISERROR(SEARCH("grau",H181)))</xm:f>
            <xm:f>"grau"</xm:f>
            <x14:dxf>
              <font>
                <color rgb="FF808080"/>
              </font>
              <fill>
                <patternFill>
                  <bgColor rgb="FF808080"/>
                </patternFill>
              </fill>
            </x14:dxf>
          </x14:cfRule>
          <xm:sqref>H181</xm:sqref>
        </x14:conditionalFormatting>
        <x14:conditionalFormatting xmlns:xm="http://schemas.microsoft.com/office/excel/2006/main">
          <x14:cfRule type="containsText" priority="22" operator="containsText" id="{C6443ECB-79F6-4206-A344-044D0B03B9CC}">
            <xm:f>NOT(ISERROR(SEARCH("grau",I181)))</xm:f>
            <xm:f>"grau"</xm:f>
            <x14:dxf>
              <font>
                <color rgb="FF808080"/>
              </font>
              <fill>
                <patternFill>
                  <bgColor rgb="FF808080"/>
                </patternFill>
              </fill>
            </x14:dxf>
          </x14:cfRule>
          <xm:sqref>I181</xm:sqref>
        </x14:conditionalFormatting>
        <x14:conditionalFormatting xmlns:xm="http://schemas.microsoft.com/office/excel/2006/main">
          <x14:cfRule type="containsText" priority="21" operator="containsText" id="{76FCF006-AF47-42A3-BF00-3DDB43B905A0}">
            <xm:f>NOT(ISERROR(SEARCH("grau",J181)))</xm:f>
            <xm:f>"grau"</xm:f>
            <x14:dxf>
              <font>
                <color rgb="FF808080"/>
              </font>
              <fill>
                <patternFill>
                  <bgColor rgb="FF808080"/>
                </patternFill>
              </fill>
            </x14:dxf>
          </x14:cfRule>
          <xm:sqref>J181</xm:sqref>
        </x14:conditionalFormatting>
        <x14:conditionalFormatting xmlns:xm="http://schemas.microsoft.com/office/excel/2006/main">
          <x14:cfRule type="containsText" priority="20" operator="containsText" id="{DC18FA4B-6160-4F28-93B9-F14053AA9844}">
            <xm:f>NOT(ISERROR(SEARCH("grau",K181)))</xm:f>
            <xm:f>"grau"</xm:f>
            <x14:dxf>
              <font>
                <color rgb="FF808080"/>
              </font>
              <fill>
                <patternFill>
                  <bgColor rgb="FF808080"/>
                </patternFill>
              </fill>
            </x14:dxf>
          </x14:cfRule>
          <xm:sqref>K181</xm:sqref>
        </x14:conditionalFormatting>
        <x14:conditionalFormatting xmlns:xm="http://schemas.microsoft.com/office/excel/2006/main">
          <x14:cfRule type="containsText" priority="19" operator="containsText" id="{5F43464C-1FC4-4245-9386-C5435A8ADF84}">
            <xm:f>NOT(ISERROR(SEARCH("grau",L181)))</xm:f>
            <xm:f>"grau"</xm:f>
            <x14:dxf>
              <font>
                <color rgb="FF808080"/>
              </font>
              <fill>
                <patternFill>
                  <bgColor rgb="FF808080"/>
                </patternFill>
              </fill>
            </x14:dxf>
          </x14:cfRule>
          <xm:sqref>L181</xm:sqref>
        </x14:conditionalFormatting>
        <x14:conditionalFormatting xmlns:xm="http://schemas.microsoft.com/office/excel/2006/main">
          <x14:cfRule type="containsText" priority="18" operator="containsText" id="{F8566DAA-39A9-46B4-AFE8-391A9E213AE5}">
            <xm:f>NOT(ISERROR(SEARCH("grau",L182)))</xm:f>
            <xm:f>"grau"</xm:f>
            <x14:dxf>
              <font>
                <color rgb="FF808080"/>
              </font>
              <fill>
                <patternFill>
                  <bgColor rgb="FF808080"/>
                </patternFill>
              </fill>
            </x14:dxf>
          </x14:cfRule>
          <xm:sqref>L182</xm:sqref>
        </x14:conditionalFormatting>
        <x14:conditionalFormatting xmlns:xm="http://schemas.microsoft.com/office/excel/2006/main">
          <x14:cfRule type="containsText" priority="17" operator="containsText" id="{0A7C4D54-A801-49AF-9F70-066B266EFFDB}">
            <xm:f>NOT(ISERROR(SEARCH("grau",K182)))</xm:f>
            <xm:f>"grau"</xm:f>
            <x14:dxf>
              <font>
                <color rgb="FF808080"/>
              </font>
              <fill>
                <patternFill>
                  <bgColor rgb="FF808080"/>
                </patternFill>
              </fill>
            </x14:dxf>
          </x14:cfRule>
          <xm:sqref>K182</xm:sqref>
        </x14:conditionalFormatting>
        <x14:conditionalFormatting xmlns:xm="http://schemas.microsoft.com/office/excel/2006/main">
          <x14:cfRule type="containsText" priority="16" operator="containsText" id="{C271F7AC-95EC-404B-B172-6E1A88761433}">
            <xm:f>NOT(ISERROR(SEARCH("grau",J182)))</xm:f>
            <xm:f>"grau"</xm:f>
            <x14:dxf>
              <font>
                <color rgb="FF808080"/>
              </font>
              <fill>
                <patternFill>
                  <bgColor rgb="FF808080"/>
                </patternFill>
              </fill>
            </x14:dxf>
          </x14:cfRule>
          <xm:sqref>J182</xm:sqref>
        </x14:conditionalFormatting>
        <x14:conditionalFormatting xmlns:xm="http://schemas.microsoft.com/office/excel/2006/main">
          <x14:cfRule type="containsText" priority="15" operator="containsText" id="{2F13DBA3-1718-46D6-A0C5-2FA9C63ACBCD}">
            <xm:f>NOT(ISERROR(SEARCH("grau",I182)))</xm:f>
            <xm:f>"grau"</xm:f>
            <x14:dxf>
              <font>
                <color rgb="FF808080"/>
              </font>
              <fill>
                <patternFill>
                  <bgColor rgb="FF808080"/>
                </patternFill>
              </fill>
            </x14:dxf>
          </x14:cfRule>
          <xm:sqref>I182</xm:sqref>
        </x14:conditionalFormatting>
        <x14:conditionalFormatting xmlns:xm="http://schemas.microsoft.com/office/excel/2006/main">
          <x14:cfRule type="containsText" priority="14" operator="containsText" id="{2670D4A4-1FC4-47B9-8631-8D3B7C583EFC}">
            <xm:f>NOT(ISERROR(SEARCH("grau",H182)))</xm:f>
            <xm:f>"grau"</xm:f>
            <x14:dxf>
              <font>
                <color rgb="FF808080"/>
              </font>
              <fill>
                <patternFill>
                  <bgColor rgb="FF808080"/>
                </patternFill>
              </fill>
            </x14:dxf>
          </x14:cfRule>
          <xm:sqref>H182</xm:sqref>
        </x14:conditionalFormatting>
        <x14:conditionalFormatting xmlns:xm="http://schemas.microsoft.com/office/excel/2006/main">
          <x14:cfRule type="containsText" priority="13" operator="containsText" id="{D301F770-B6C6-4826-8BED-91ABB97CB173}">
            <xm:f>NOT(ISERROR(SEARCH("grau",H183)))</xm:f>
            <xm:f>"grau"</xm:f>
            <x14:dxf>
              <font>
                <color rgb="FF808080"/>
              </font>
              <fill>
                <patternFill>
                  <bgColor rgb="FF808080"/>
                </patternFill>
              </fill>
            </x14:dxf>
          </x14:cfRule>
          <xm:sqref>H183</xm:sqref>
        </x14:conditionalFormatting>
        <x14:conditionalFormatting xmlns:xm="http://schemas.microsoft.com/office/excel/2006/main">
          <x14:cfRule type="containsText" priority="12" operator="containsText" id="{AF9AA2B2-8BF2-4343-8802-AAB79E551321}">
            <xm:f>NOT(ISERROR(SEARCH("grau",I183)))</xm:f>
            <xm:f>"grau"</xm:f>
            <x14:dxf>
              <font>
                <color rgb="FF808080"/>
              </font>
              <fill>
                <patternFill>
                  <bgColor rgb="FF808080"/>
                </patternFill>
              </fill>
            </x14:dxf>
          </x14:cfRule>
          <xm:sqref>I183</xm:sqref>
        </x14:conditionalFormatting>
        <x14:conditionalFormatting xmlns:xm="http://schemas.microsoft.com/office/excel/2006/main">
          <x14:cfRule type="containsText" priority="11" operator="containsText" id="{CE40C49B-6B2E-4A5B-8AC4-ED8B6D7C0819}">
            <xm:f>NOT(ISERROR(SEARCH("grau",J183)))</xm:f>
            <xm:f>"grau"</xm:f>
            <x14:dxf>
              <font>
                <color rgb="FF808080"/>
              </font>
              <fill>
                <patternFill>
                  <bgColor rgb="FF808080"/>
                </patternFill>
              </fill>
            </x14:dxf>
          </x14:cfRule>
          <xm:sqref>J183</xm:sqref>
        </x14:conditionalFormatting>
        <x14:conditionalFormatting xmlns:xm="http://schemas.microsoft.com/office/excel/2006/main">
          <x14:cfRule type="containsText" priority="10" operator="containsText" id="{42517A61-9267-41E5-8EF9-7CE20756A797}">
            <xm:f>NOT(ISERROR(SEARCH("grau",K183)))</xm:f>
            <xm:f>"grau"</xm:f>
            <x14:dxf>
              <font>
                <color rgb="FF808080"/>
              </font>
              <fill>
                <patternFill>
                  <bgColor rgb="FF808080"/>
                </patternFill>
              </fill>
            </x14:dxf>
          </x14:cfRule>
          <xm:sqref>K183</xm:sqref>
        </x14:conditionalFormatting>
        <x14:conditionalFormatting xmlns:xm="http://schemas.microsoft.com/office/excel/2006/main">
          <x14:cfRule type="containsText" priority="9" operator="containsText" id="{18F890A2-F140-4701-B37D-7040DC5CF5F3}">
            <xm:f>NOT(ISERROR(SEARCH("grau",L183)))</xm:f>
            <xm:f>"grau"</xm:f>
            <x14:dxf>
              <font>
                <color rgb="FF808080"/>
              </font>
              <fill>
                <patternFill>
                  <bgColor rgb="FF808080"/>
                </patternFill>
              </fill>
            </x14:dxf>
          </x14:cfRule>
          <xm:sqref>L183</xm:sqref>
        </x14:conditionalFormatting>
        <x14:conditionalFormatting xmlns:xm="http://schemas.microsoft.com/office/excel/2006/main">
          <x14:cfRule type="containsText" priority="8" operator="containsText" id="{92FA945D-89A9-40E2-98C6-F63C9DE80369}">
            <xm:f>NOT(ISERROR(SEARCH("grau",L184)))</xm:f>
            <xm:f>"grau"</xm:f>
            <x14:dxf>
              <font>
                <color rgb="FF808080"/>
              </font>
              <fill>
                <patternFill>
                  <bgColor rgb="FF808080"/>
                </patternFill>
              </fill>
            </x14:dxf>
          </x14:cfRule>
          <xm:sqref>L184</xm:sqref>
        </x14:conditionalFormatting>
        <x14:conditionalFormatting xmlns:xm="http://schemas.microsoft.com/office/excel/2006/main">
          <x14:cfRule type="containsText" priority="7" operator="containsText" id="{FCC275EB-8D37-4753-99A8-8701F36F006B}">
            <xm:f>NOT(ISERROR(SEARCH("grau",K184)))</xm:f>
            <xm:f>"grau"</xm:f>
            <x14:dxf>
              <font>
                <color rgb="FF808080"/>
              </font>
              <fill>
                <patternFill>
                  <bgColor rgb="FF808080"/>
                </patternFill>
              </fill>
            </x14:dxf>
          </x14:cfRule>
          <xm:sqref>K184</xm:sqref>
        </x14:conditionalFormatting>
        <x14:conditionalFormatting xmlns:xm="http://schemas.microsoft.com/office/excel/2006/main">
          <x14:cfRule type="containsText" priority="6" operator="containsText" id="{CF4E04FA-654D-4D7D-BD03-E78AED6C1D0A}">
            <xm:f>NOT(ISERROR(SEARCH("grau",J184)))</xm:f>
            <xm:f>"grau"</xm:f>
            <x14:dxf>
              <font>
                <color rgb="FF808080"/>
              </font>
              <fill>
                <patternFill>
                  <bgColor rgb="FF808080"/>
                </patternFill>
              </fill>
            </x14:dxf>
          </x14:cfRule>
          <xm:sqref>J184</xm:sqref>
        </x14:conditionalFormatting>
        <x14:conditionalFormatting xmlns:xm="http://schemas.microsoft.com/office/excel/2006/main">
          <x14:cfRule type="containsText" priority="5" operator="containsText" id="{A75982C1-E03D-4C6A-900B-36A97FDCBB65}">
            <xm:f>NOT(ISERROR(SEARCH("grau",I184)))</xm:f>
            <xm:f>"grau"</xm:f>
            <x14:dxf>
              <font>
                <color rgb="FF808080"/>
              </font>
              <fill>
                <patternFill>
                  <bgColor rgb="FF808080"/>
                </patternFill>
              </fill>
            </x14:dxf>
          </x14:cfRule>
          <xm:sqref>I184</xm:sqref>
        </x14:conditionalFormatting>
        <x14:conditionalFormatting xmlns:xm="http://schemas.microsoft.com/office/excel/2006/main">
          <x14:cfRule type="containsText" priority="4" operator="containsText" id="{BAA97596-2527-44DD-8BCE-A9259E4F0768}">
            <xm:f>NOT(ISERROR(SEARCH("grau",H184)))</xm:f>
            <xm:f>"grau"</xm:f>
            <x14:dxf>
              <font>
                <color rgb="FF808080"/>
              </font>
              <fill>
                <patternFill>
                  <bgColor rgb="FF808080"/>
                </patternFill>
              </fill>
            </x14:dxf>
          </x14:cfRule>
          <xm:sqref>H184</xm:sqref>
        </x14:conditionalFormatting>
        <x14:conditionalFormatting xmlns:xm="http://schemas.microsoft.com/office/excel/2006/main">
          <x14:cfRule type="containsText" priority="3" operator="containsText" id="{700ECCB3-2C0E-461D-B435-D41E74D36A6D}">
            <xm:f>NOT(ISERROR(SEARCH("grau",H185)))</xm:f>
            <xm:f>"grau"</xm:f>
            <x14:dxf>
              <font>
                <color rgb="FF808080"/>
              </font>
              <fill>
                <patternFill>
                  <bgColor rgb="FF808080"/>
                </patternFill>
              </fill>
            </x14:dxf>
          </x14:cfRule>
          <xm:sqref>H185</xm:sqref>
        </x14:conditionalFormatting>
        <x14:conditionalFormatting xmlns:xm="http://schemas.microsoft.com/office/excel/2006/main">
          <x14:cfRule type="containsText" priority="2" operator="containsText" id="{E3D274EB-7FED-4DC3-A10F-01E44B21CD33}">
            <xm:f>NOT(ISERROR(SEARCH("grau",K185)))</xm:f>
            <xm:f>"grau"</xm:f>
            <x14:dxf>
              <font>
                <color rgb="FF808080"/>
              </font>
              <fill>
                <patternFill>
                  <bgColor rgb="FF808080"/>
                </patternFill>
              </fill>
            </x14:dxf>
          </x14:cfRule>
          <xm:sqref>K185</xm:sqref>
        </x14:conditionalFormatting>
        <x14:conditionalFormatting xmlns:xm="http://schemas.microsoft.com/office/excel/2006/main">
          <x14:cfRule type="containsText" priority="1" operator="containsText" id="{779C0AC4-1D71-48EB-BFBB-6D7B0DF8DF9D}">
            <xm:f>NOT(ISERROR(SEARCH("grau",L185)))</xm:f>
            <xm:f>"grau"</xm:f>
            <x14:dxf>
              <font>
                <color rgb="FF808080"/>
              </font>
              <fill>
                <patternFill>
                  <bgColor rgb="FF808080"/>
                </patternFill>
              </fill>
            </x14:dxf>
          </x14:cfRule>
          <xm:sqref>L185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Einstellungen!$C$9:$C$11</xm:f>
          </x14:formula1>
          <xm:sqref>H9:L9 H187:L192 H194:L199 H201:L206 H208:L210 H118:L119 H123:L136 H10:H20 K10:K20 L12:L20 I12:J20 H22:L26 H27:H35 K27:K35 L29:L35 I30:J35 H37:L116 H120:H122 K120:L122 H138:L159 H161:L176 H178:L184 H185 K185:L185</xm:sqref>
        </x14:dataValidation>
        <x14:dataValidation type="list" allowBlank="1" showInputMessage="1" showErrorMessage="1">
          <x14:formula1>
            <xm:f>'T:\08 RL-ARBEIT\00 Orga\Vorlagen\[Formatvorlage_Checkliste_Einstieg_2020_V13.xlsx]Einstellungen'!#REF!</xm:f>
          </x14:formula1>
          <xm:sqref>L10:L11 I10:J11</xm:sqref>
        </x14:dataValidation>
        <x14:dataValidation type="list" allowBlank="1" showInputMessage="1" showErrorMessage="1">
          <x14:formula1>
            <xm:f>'T:\08 RL-ARBEIT\04 Masthühner\2024\6_fin\CL\[2024_revCL Masthuhn E.xlsx]Einstellungen'!#REF!</xm:f>
          </x14:formula1>
          <xm:sqref>L27:L28 I27:J29</xm:sqref>
        </x14:dataValidation>
        <x14:dataValidation type="list" allowBlank="1" showInputMessage="1" showErrorMessage="1">
          <x14:formula1>
            <xm:f>'T:\01 LABELDOK\04 Masthühner\Aktuelle Version\CL\[2023_revCL Masthuhn E_Ergänzung.xlsx]Einstellungen'!#REF!</xm:f>
          </x14:formula1>
          <xm:sqref>I120:J122</xm:sqref>
        </x14:dataValidation>
        <x14:dataValidation type="list" allowBlank="1" showInputMessage="1">
          <x14:formula1>
            <xm:f>'T:\08 RL-ARBEIT\04 Masthühner\2024\6_fin\CL\[2024_revCL Masthuhn E.xlsx]Einstellungen'!#REF!</xm:f>
          </x14:formula1>
          <xm:sqref>I185:J185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22" sqref="C22"/>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95" t="s">
        <v>69</v>
      </c>
      <c r="C2" s="195"/>
    </row>
    <row r="3" spans="2:5" ht="7.95" customHeight="1" x14ac:dyDescent="0.25">
      <c r="B3" s="8"/>
      <c r="C3" s="8"/>
    </row>
    <row r="4" spans="2:5" ht="55.95" customHeight="1" x14ac:dyDescent="0.25">
      <c r="B4" s="196" t="s">
        <v>38</v>
      </c>
      <c r="C4" s="196"/>
    </row>
    <row r="5" spans="2:5" ht="7.95" customHeight="1" x14ac:dyDescent="0.25">
      <c r="B5" s="9"/>
      <c r="C5" s="9"/>
    </row>
    <row r="6" spans="2:5" s="10" customFormat="1" ht="25.95" customHeight="1" x14ac:dyDescent="0.3">
      <c r="B6" s="52" t="s">
        <v>53</v>
      </c>
      <c r="C6" s="41" t="s">
        <v>72</v>
      </c>
    </row>
    <row r="7" spans="2:5" s="10" customFormat="1" ht="25.95" customHeight="1" x14ac:dyDescent="0.3">
      <c r="B7" s="52" t="s">
        <v>70</v>
      </c>
      <c r="C7" s="41" t="s">
        <v>73</v>
      </c>
    </row>
    <row r="8" spans="2:5" s="10" customFormat="1" ht="25.95" customHeight="1" x14ac:dyDescent="0.3">
      <c r="B8" s="51" t="s">
        <v>68</v>
      </c>
      <c r="C8" s="42" t="s">
        <v>79</v>
      </c>
    </row>
    <row r="9" spans="2:5" s="10" customFormat="1" ht="25.95" customHeight="1" x14ac:dyDescent="0.3">
      <c r="B9" s="49" t="s">
        <v>54</v>
      </c>
      <c r="C9" s="12" t="s">
        <v>14</v>
      </c>
    </row>
    <row r="10" spans="2:5" s="10" customFormat="1" ht="25.95" customHeight="1" x14ac:dyDescent="0.3">
      <c r="B10" s="11"/>
      <c r="C10" s="60"/>
      <c r="E10" s="53" t="s">
        <v>71</v>
      </c>
    </row>
    <row r="11" spans="2:5" s="10" customFormat="1" ht="25.95" customHeight="1" x14ac:dyDescent="0.3">
      <c r="B11" s="11"/>
      <c r="C11" s="59" t="s">
        <v>36</v>
      </c>
    </row>
    <row r="12" spans="2:5" s="10" customFormat="1" ht="25.95" customHeight="1" x14ac:dyDescent="0.3">
      <c r="B12" s="49" t="s">
        <v>55</v>
      </c>
      <c r="C12" s="54" t="s">
        <v>26</v>
      </c>
    </row>
    <row r="13" spans="2:5" s="10" customFormat="1" ht="25.95" customHeight="1" x14ac:dyDescent="0.3">
      <c r="B13" s="11"/>
      <c r="C13" s="54" t="s">
        <v>27</v>
      </c>
    </row>
    <row r="14" spans="2:5" s="10" customFormat="1" ht="25.95" customHeight="1" x14ac:dyDescent="0.3">
      <c r="B14" s="11"/>
      <c r="C14" s="54"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2024-03-21T08:32:49Z</dcterms:modified>
</cp:coreProperties>
</file>