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DieseArbeitsmappe" defaultThemeVersion="124226"/>
  <workbookProtection workbookAlgorithmName="SHA-512" workbookHashValue="TUZOUTC2++ABqrFu1zSMpspN8HfF95PfV6vSH5U4Rb6VhBStGU/cL4ingLEvDtFaUNm+mhSi13PNkwhbpUOlWQ==" workbookSaltValue="sxw9Jxu207r6C7VIjPOLRA==" workbookSpinCount="100000" lockStructure="1"/>
  <bookViews>
    <workbookView xWindow="240" yWindow="108" windowWidth="14808" windowHeight="8016" activeTab="3"/>
  </bookViews>
  <sheets>
    <sheet name="Angaben zum Audit" sheetId="1" r:id="rId1"/>
    <sheet name="Maßnahmenplan" sheetId="2" r:id="rId2"/>
    <sheet name="Checkliste_Stall" sheetId="7" r:id="rId3"/>
    <sheet name="Checkliste_Dokumente" sheetId="8" r:id="rId4"/>
    <sheet name="Einstellungen" sheetId="4" r:id="rId5"/>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Titles" localSheetId="3">Checkliste_Dokumente!$1:$7</definedName>
    <definedName name="_xlnm.Print_Titles" localSheetId="2">Checkliste_Stall!$1:$7</definedName>
    <definedName name="Print_Area" localSheetId="0">'Angaben zum Audit'!$A$1:$M$32</definedName>
    <definedName name="Print_Area" localSheetId="2">Checkliste_Stall!$A$1:$N$77</definedName>
    <definedName name="Print_Area" localSheetId="1">Maßnahmenplan!$A$1:$J$24</definedName>
    <definedName name="Print_Titles" localSheetId="3">Checkliste_Dokumente!$1:$7</definedName>
    <definedName name="Print_Titles" localSheetId="2">Checkliste_Stall!$1:$7</definedName>
  </definedNames>
  <calcPr calcId="162913"/>
</workbook>
</file>

<file path=xl/calcChain.xml><?xml version="1.0" encoding="utf-8"?>
<calcChain xmlns="http://schemas.openxmlformats.org/spreadsheetml/2006/main">
  <c r="C69" i="7" l="1"/>
  <c r="B69" i="7" s="1"/>
  <c r="C72" i="7"/>
  <c r="D72" i="7" s="1"/>
  <c r="C64" i="8"/>
  <c r="B64" i="8" s="1"/>
  <c r="C61" i="8"/>
  <c r="B61" i="8" s="1"/>
  <c r="C17" i="8"/>
  <c r="B17" i="8" s="1"/>
  <c r="D64" i="8" l="1"/>
  <c r="B72" i="7"/>
  <c r="D69" i="7"/>
  <c r="D61" i="8"/>
  <c r="D17" i="8"/>
  <c r="C56" i="8"/>
  <c r="D56" i="8" s="1"/>
  <c r="B56" i="8" l="1"/>
  <c r="C13" i="8"/>
  <c r="B13" i="8" s="1"/>
  <c r="D13" i="8" l="1"/>
  <c r="C60" i="8"/>
  <c r="B60" i="8" s="1"/>
  <c r="C30" i="7"/>
  <c r="B30" i="7" s="1"/>
  <c r="C62" i="7"/>
  <c r="B62" i="7" s="1"/>
  <c r="D62" i="7" l="1"/>
  <c r="D60" i="8"/>
  <c r="D30" i="7"/>
  <c r="C47" i="7"/>
  <c r="B47" i="7" s="1"/>
  <c r="C40" i="7"/>
  <c r="B40" i="7" s="1"/>
  <c r="C39" i="7"/>
  <c r="B39" i="7" s="1"/>
  <c r="D47" i="7" l="1"/>
  <c r="D39" i="7"/>
  <c r="D40" i="7"/>
  <c r="C20" i="7"/>
  <c r="B20" i="7" s="1"/>
  <c r="C23" i="7"/>
  <c r="B23" i="7" s="1"/>
  <c r="C17" i="7"/>
  <c r="D17" i="7" s="1"/>
  <c r="D20" i="7" l="1"/>
  <c r="B17" i="7"/>
  <c r="D23" i="7"/>
  <c r="C59" i="8"/>
  <c r="B59" i="8" s="1"/>
  <c r="D59" i="8" l="1"/>
  <c r="C27" i="7"/>
  <c r="B27" i="7" s="1"/>
  <c r="C19" i="8"/>
  <c r="B19" i="8" s="1"/>
  <c r="C18" i="8"/>
  <c r="B18" i="8" s="1"/>
  <c r="C20" i="8"/>
  <c r="B20" i="8" s="1"/>
  <c r="D27" i="7" l="1"/>
  <c r="D19" i="8"/>
  <c r="D18" i="8"/>
  <c r="D20" i="8"/>
  <c r="C11" i="7" l="1"/>
  <c r="D11" i="7" s="1"/>
  <c r="B11" i="7" l="1"/>
  <c r="C74" i="7" l="1"/>
  <c r="C75" i="7"/>
  <c r="C76" i="7"/>
  <c r="C77" i="7"/>
  <c r="C61" i="7"/>
  <c r="C63" i="7"/>
  <c r="C64" i="7"/>
  <c r="C58" i="7"/>
  <c r="C59" i="7"/>
  <c r="C60" i="7"/>
  <c r="C53" i="7"/>
  <c r="C54" i="7"/>
  <c r="C55" i="7"/>
  <c r="C46" i="7"/>
  <c r="C43" i="7"/>
  <c r="C44" i="7"/>
  <c r="C45" i="7"/>
  <c r="C38" i="7"/>
  <c r="C41" i="7"/>
  <c r="C42" i="7"/>
  <c r="C36" i="7"/>
  <c r="C37" i="7"/>
  <c r="C35" i="7"/>
  <c r="C34" i="7"/>
  <c r="C33" i="7"/>
  <c r="C31" i="7"/>
  <c r="C32" i="7"/>
  <c r="C29" i="7"/>
  <c r="C28" i="7"/>
  <c r="C24" i="7"/>
  <c r="C25" i="7"/>
  <c r="C21" i="7"/>
  <c r="C26" i="7"/>
  <c r="C16" i="7"/>
  <c r="C18" i="7"/>
  <c r="C19" i="7"/>
  <c r="C22" i="7"/>
  <c r="D24" i="7" l="1"/>
  <c r="B24" i="7"/>
  <c r="D43" i="7"/>
  <c r="B43" i="7"/>
  <c r="D22" i="7"/>
  <c r="B22" i="7"/>
  <c r="D37" i="7"/>
  <c r="B37" i="7"/>
  <c r="D64" i="7"/>
  <c r="B64" i="7"/>
  <c r="D42" i="7"/>
  <c r="B42" i="7"/>
  <c r="D46" i="7"/>
  <c r="B46" i="7"/>
  <c r="D18" i="7"/>
  <c r="B18" i="7"/>
  <c r="D35" i="7"/>
  <c r="B35" i="7"/>
  <c r="D58" i="7"/>
  <c r="B58" i="7"/>
  <c r="D28" i="7"/>
  <c r="B28" i="7"/>
  <c r="D19" i="7"/>
  <c r="B19" i="7"/>
  <c r="D36" i="7"/>
  <c r="B36" i="7"/>
  <c r="D63" i="7"/>
  <c r="B63" i="7"/>
  <c r="D29" i="7"/>
  <c r="B29" i="7"/>
  <c r="D55" i="7"/>
  <c r="B55" i="7"/>
  <c r="D61" i="7"/>
  <c r="B61" i="7"/>
  <c r="D16" i="7"/>
  <c r="B16" i="7"/>
  <c r="D32" i="7"/>
  <c r="B32" i="7"/>
  <c r="D41" i="7"/>
  <c r="B41" i="7"/>
  <c r="D54" i="7"/>
  <c r="B54" i="7"/>
  <c r="D77" i="7"/>
  <c r="B77" i="7"/>
  <c r="D26" i="7"/>
  <c r="B26" i="7"/>
  <c r="D31" i="7"/>
  <c r="B31" i="7"/>
  <c r="D38" i="7"/>
  <c r="B38" i="7"/>
  <c r="D53" i="7"/>
  <c r="B53" i="7"/>
  <c r="D76" i="7"/>
  <c r="B76" i="7"/>
  <c r="D21" i="7"/>
  <c r="B21" i="7"/>
  <c r="D33" i="7"/>
  <c r="B33" i="7"/>
  <c r="D45" i="7"/>
  <c r="B45" i="7"/>
  <c r="D60" i="7"/>
  <c r="B60" i="7"/>
  <c r="D75" i="7"/>
  <c r="B75" i="7"/>
  <c r="D25" i="7"/>
  <c r="B25" i="7"/>
  <c r="D34" i="7"/>
  <c r="B34" i="7"/>
  <c r="D44" i="7"/>
  <c r="B44" i="7"/>
  <c r="D59" i="7"/>
  <c r="B59" i="7"/>
  <c r="D74" i="7"/>
  <c r="B74" i="7"/>
  <c r="C82" i="8"/>
  <c r="B82" i="8" s="1"/>
  <c r="C83" i="8"/>
  <c r="B83" i="8" s="1"/>
  <c r="C80" i="8"/>
  <c r="B80" i="8" s="1"/>
  <c r="C81" i="8"/>
  <c r="D81" i="8" s="1"/>
  <c r="C79" i="8"/>
  <c r="B79" i="8" s="1"/>
  <c r="C76" i="8"/>
  <c r="B76" i="8" s="1"/>
  <c r="C77" i="8"/>
  <c r="D77" i="8" s="1"/>
  <c r="C69" i="8"/>
  <c r="B69" i="8" s="1"/>
  <c r="C67" i="8"/>
  <c r="B67" i="8" s="1"/>
  <c r="C68" i="8"/>
  <c r="B68" i="8" s="1"/>
  <c r="C65" i="8"/>
  <c r="B65" i="8" s="1"/>
  <c r="C66" i="8"/>
  <c r="B66" i="8" s="1"/>
  <c r="C62" i="8"/>
  <c r="B62" i="8" s="1"/>
  <c r="C63" i="8"/>
  <c r="B63" i="8" s="1"/>
  <c r="C57" i="8"/>
  <c r="B57" i="8" s="1"/>
  <c r="C58" i="8"/>
  <c r="B58" i="8" s="1"/>
  <c r="C51" i="8"/>
  <c r="B51" i="8" s="1"/>
  <c r="C52" i="8"/>
  <c r="D52" i="8" s="1"/>
  <c r="C53" i="8"/>
  <c r="D53" i="8" s="1"/>
  <c r="C54" i="8"/>
  <c r="B54" i="8" s="1"/>
  <c r="C55" i="8"/>
  <c r="B55" i="8" s="1"/>
  <c r="D83" i="8" l="1"/>
  <c r="D82" i="8"/>
  <c r="B81" i="8"/>
  <c r="D80" i="8"/>
  <c r="D79" i="8"/>
  <c r="D76" i="8"/>
  <c r="B77" i="8"/>
  <c r="D69" i="8"/>
  <c r="D68" i="8"/>
  <c r="D67" i="8"/>
  <c r="D66" i="8"/>
  <c r="D65" i="8"/>
  <c r="D63" i="8"/>
  <c r="D62" i="8"/>
  <c r="D57" i="8"/>
  <c r="D58" i="8"/>
  <c r="D54" i="8"/>
  <c r="B53" i="8"/>
  <c r="D51" i="8"/>
  <c r="D55" i="8"/>
  <c r="B52" i="8"/>
  <c r="C48" i="8" l="1"/>
  <c r="B48" i="8" s="1"/>
  <c r="C39" i="8"/>
  <c r="B39" i="8" s="1"/>
  <c r="C40" i="8"/>
  <c r="B40" i="8" s="1"/>
  <c r="C32" i="8"/>
  <c r="B32" i="8" s="1"/>
  <c r="C29" i="8"/>
  <c r="B29" i="8" s="1"/>
  <c r="C33" i="8"/>
  <c r="B33" i="8" s="1"/>
  <c r="C34" i="8"/>
  <c r="B34" i="8" s="1"/>
  <c r="C35" i="8"/>
  <c r="D35" i="8" s="1"/>
  <c r="C36" i="8"/>
  <c r="B36" i="8" s="1"/>
  <c r="C37" i="8"/>
  <c r="B37" i="8" s="1"/>
  <c r="C38" i="8"/>
  <c r="D38" i="8" s="1"/>
  <c r="D48" i="8" l="1"/>
  <c r="D37" i="8"/>
  <c r="D32" i="8"/>
  <c r="D29" i="8"/>
  <c r="D34" i="8"/>
  <c r="D40" i="8"/>
  <c r="D39" i="8"/>
  <c r="D36" i="8"/>
  <c r="D33" i="8"/>
  <c r="B38" i="8"/>
  <c r="B35" i="8"/>
  <c r="C24" i="8" l="1"/>
  <c r="B24" i="8" s="1"/>
  <c r="C25" i="8"/>
  <c r="B25" i="8" s="1"/>
  <c r="C26" i="8"/>
  <c r="B26" i="8" s="1"/>
  <c r="C27" i="8"/>
  <c r="B27" i="8" s="1"/>
  <c r="C28" i="8"/>
  <c r="B28" i="8" s="1"/>
  <c r="C30" i="8"/>
  <c r="B30" i="8" s="1"/>
  <c r="C31" i="8"/>
  <c r="B31" i="8" s="1"/>
  <c r="C21" i="8"/>
  <c r="B21" i="8" s="1"/>
  <c r="C22" i="8"/>
  <c r="D22" i="8" s="1"/>
  <c r="C23" i="8"/>
  <c r="B23" i="8" s="1"/>
  <c r="C10" i="8"/>
  <c r="B10" i="8" s="1"/>
  <c r="C11" i="8"/>
  <c r="B11" i="8" s="1"/>
  <c r="C12" i="8"/>
  <c r="D12" i="8" s="1"/>
  <c r="C14" i="8"/>
  <c r="B14" i="8" s="1"/>
  <c r="C15" i="8"/>
  <c r="B15" i="8" s="1"/>
  <c r="C16" i="8"/>
  <c r="B16" i="8" s="1"/>
  <c r="D26" i="8" l="1"/>
  <c r="D16" i="8"/>
  <c r="D24" i="8"/>
  <c r="D30" i="8"/>
  <c r="D28" i="8"/>
  <c r="D27" i="8"/>
  <c r="D25" i="8"/>
  <c r="D31" i="8"/>
  <c r="D23" i="8"/>
  <c r="B22" i="8"/>
  <c r="D14" i="8"/>
  <c r="D21" i="8"/>
  <c r="D11" i="8"/>
  <c r="D10" i="8"/>
  <c r="B12" i="8"/>
  <c r="D15" i="8"/>
  <c r="C78" i="8" l="1"/>
  <c r="D78" i="8" s="1"/>
  <c r="C75" i="8"/>
  <c r="D75" i="8" s="1"/>
  <c r="C74" i="8"/>
  <c r="B74" i="8" s="1"/>
  <c r="C73" i="8"/>
  <c r="D73" i="8" s="1"/>
  <c r="C72" i="8"/>
  <c r="D72" i="8" s="1"/>
  <c r="C47" i="8"/>
  <c r="B47" i="8" s="1"/>
  <c r="C46" i="8"/>
  <c r="D46" i="8" s="1"/>
  <c r="C45" i="8"/>
  <c r="D45" i="8" s="1"/>
  <c r="C44" i="8"/>
  <c r="D44" i="8" s="1"/>
  <c r="C43" i="8"/>
  <c r="B43" i="8" s="1"/>
  <c r="B2" i="8"/>
  <c r="B78" i="8" l="1"/>
  <c r="D43" i="8"/>
  <c r="B45" i="8"/>
  <c r="B72" i="8"/>
  <c r="B44" i="8"/>
  <c r="B75" i="8"/>
  <c r="B46" i="8"/>
  <c r="B73" i="8"/>
  <c r="D47" i="8"/>
  <c r="D74" i="8"/>
  <c r="B2" i="2" l="1"/>
  <c r="B2" i="7"/>
  <c r="B2" i="1"/>
  <c r="C73" i="7" l="1"/>
  <c r="C71" i="7"/>
  <c r="C68" i="7"/>
  <c r="C70" i="7"/>
  <c r="C52" i="7"/>
  <c r="C51" i="7"/>
  <c r="C50" i="7"/>
  <c r="B50" i="7" s="1"/>
  <c r="C57" i="7"/>
  <c r="C14" i="7"/>
  <c r="C15" i="7"/>
  <c r="C13" i="7"/>
  <c r="C12" i="7"/>
  <c r="D50" i="7" l="1"/>
  <c r="D51" i="7"/>
  <c r="B51" i="7"/>
  <c r="D12" i="7"/>
  <c r="B12" i="7"/>
  <c r="D70" i="7"/>
  <c r="B70" i="7"/>
  <c r="D13" i="7"/>
  <c r="B13" i="7"/>
  <c r="D68" i="7"/>
  <c r="B68" i="7"/>
  <c r="D15" i="7"/>
  <c r="B15" i="7"/>
  <c r="D71" i="7"/>
  <c r="B71" i="7"/>
  <c r="D57" i="7"/>
  <c r="B57" i="7"/>
  <c r="D52" i="7"/>
  <c r="B52" i="7"/>
  <c r="D14" i="7"/>
  <c r="B14" i="7"/>
  <c r="D73" i="7"/>
  <c r="B73" i="7"/>
  <c r="C56" i="7"/>
  <c r="C67" i="7"/>
  <c r="D67" i="7" l="1"/>
  <c r="B67" i="7"/>
  <c r="D56" i="7"/>
  <c r="B56" i="7"/>
</calcChain>
</file>

<file path=xl/sharedStrings.xml><?xml version="1.0" encoding="utf-8"?>
<sst xmlns="http://schemas.openxmlformats.org/spreadsheetml/2006/main" count="616" uniqueCount="399">
  <si>
    <t>Angaben zum Audit</t>
  </si>
  <si>
    <t>Zertifizierungsstelle</t>
  </si>
  <si>
    <t>Name Auditor</t>
  </si>
  <si>
    <t>Name Auskunftsperson</t>
  </si>
  <si>
    <t>Markenlizenznehmer</t>
  </si>
  <si>
    <t>Auftraggeber des Audits</t>
  </si>
  <si>
    <t>Auditart</t>
  </si>
  <si>
    <t>Auditzeit</t>
  </si>
  <si>
    <t>Anzahl festgestellter Abweichungen</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</si>
  <si>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</si>
  <si>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</si>
  <si>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</si>
  <si>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</si>
  <si>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</si>
  <si>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</si>
  <si>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</si>
  <si>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</si>
  <si>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</si>
  <si>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</si>
  <si>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</si>
  <si>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</si>
  <si>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</si>
  <si>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</si>
  <si>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</si>
  <si>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</si>
  <si>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</si>
  <si>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</si>
  <si>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</si>
  <si>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</si>
  <si>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</si>
  <si>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Kapitel
Richtlinie</t>
  </si>
  <si>
    <t>Kriterium</t>
  </si>
  <si>
    <t>Erläuterung / 
Durchführungshinweis</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</si>
  <si>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</si>
  <si>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</si>
  <si>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</si>
  <si>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</si>
  <si>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</si>
  <si>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</si>
  <si>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</si>
  <si>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</si>
  <si>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</si>
  <si>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</si>
  <si>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</si>
  <si>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</si>
  <si>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</si>
  <si>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</si>
  <si>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</si>
  <si>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</si>
  <si>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</si>
  <si>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</si>
  <si>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</si>
  <si>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</si>
  <si>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</si>
  <si>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</si>
  <si>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</si>
  <si>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</si>
  <si>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</si>
  <si>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</si>
  <si>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</si>
  <si>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</si>
  <si>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1. Dokumentenüberprüfung</t>
  </si>
  <si>
    <t>Titel der Checkliste:</t>
  </si>
  <si>
    <t>Einstellungen</t>
  </si>
  <si>
    <t>Betriebsname:</t>
  </si>
  <si>
    <t>&lt;- Hier nichts eintragen</t>
  </si>
  <si>
    <t>dd.mm.yyyy</t>
  </si>
  <si>
    <t>zzzzzz</t>
  </si>
  <si>
    <t>Beschreibung / Nachweise / Belege</t>
  </si>
  <si>
    <t>Betrieb / auditierter Standort</t>
  </si>
  <si>
    <t>Betriebsregistriernummer</t>
  </si>
  <si>
    <t>Bemerkung</t>
  </si>
  <si>
    <t xml:space="preserve">Hiermit bestätige ich die Angaben zum Betrieb und zu Durchführung des Audits. Eine Kopie des Auditberichtes (mindestens dieses Deckblattes) und des Maßnahmenplans habe ich erhalten. </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</si>
  <si>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</si>
  <si>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</si>
  <si>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Dokumentenaudit:</t>
  </si>
  <si>
    <t>Abgleich des Betriebsbeschreibungsbogens, ggf. Korrektur bei betrieblichen Veränderungen.</t>
  </si>
  <si>
    <t xml:space="preserve">Aktuelle Anzahl </t>
  </si>
  <si>
    <t>Trockensteher:</t>
  </si>
  <si>
    <t>Laktierende Kühe:</t>
  </si>
  <si>
    <t>Transitkühe:</t>
  </si>
  <si>
    <t>Die Nutzungsbedingungen und Vorgaben der Zertifizierungsstelle werden durch den Systemteilnehmer anerkannt.</t>
  </si>
  <si>
    <t>2.4</t>
  </si>
  <si>
    <t xml:space="preserve">Der Betriebsleiter bzw. die für die Tierhaltung hauptverantwortliche Person hat die nötige Sachkunde. </t>
  </si>
  <si>
    <t>Überprüfung der Sachkunde gemäß RL Milchkühe 2024, Kap. 2.4</t>
  </si>
  <si>
    <t>2.5</t>
  </si>
  <si>
    <t xml:space="preserve">Der Betriebsleiter bzw. die für die Tierhaltung hauptverantwortliche Person stellt sicher, dass alle Personen, die zur Betreuung und Kontrolle der Tiere beschäftigt sind, entsprechend ihrer Aufgaben fachgerecht geschult und unterwiesen wurden. </t>
  </si>
  <si>
    <t>2.7</t>
  </si>
  <si>
    <t>Der Betriebsbeschreibungsbogen ist vollständig und aktuell.</t>
  </si>
  <si>
    <t>Alle Korrekturmaßnahmen aus vergangenen Audits wurden umgesetzt und damit die Abweichungen abgestellt.</t>
  </si>
  <si>
    <t>3.15</t>
  </si>
  <si>
    <t>3.10</t>
  </si>
  <si>
    <t>2.8</t>
  </si>
  <si>
    <t>3.14</t>
  </si>
  <si>
    <t>3.17</t>
  </si>
  <si>
    <t>Antibiotika werden nicht prophylaktisch eingesetzt.</t>
  </si>
  <si>
    <t>Es wird selektives Trockenstellen angewendet.</t>
  </si>
  <si>
    <t>Es liegt ein Managementplan zum selektiven Trockenstellen vor.</t>
  </si>
  <si>
    <t>3.18</t>
  </si>
  <si>
    <t>Es wurden die Maßnahmen aus dem Managementplan umgesetzt.</t>
  </si>
  <si>
    <t>3.20</t>
  </si>
  <si>
    <t>Aus den Dokumenten sollen durchgeführte Behandlungen an den Klauen sowie die Klauenbefunde hervorgehen. Überprüfung pro Tier.</t>
  </si>
  <si>
    <t>Wenn die Klauenpflege auf dem Betrieb ohne einen externen Klauenpfleger durchgeführt wird, so muss die Person, welche die Klauenpflege im Bestand durchführt, einen Nachweis über einen Klauenpflegelehrgang vorweisen. Der Nachweis über die Teilnahme an einem solchen darf nicht älter als 10 Jahre sein. Sollte zum Zeitpunkt des Erstaudits noch kein Nachweis über die Teilnahme vorliegen, so muss spätestens ein Jahr nach der Erstzertifizierung ein Nachweis erbracht werden. Anerkannt werden alle Fortbildungen zur Klauenpflege (Tagesseminare, Onlineveranstaltungen)</t>
  </si>
  <si>
    <t>3.21</t>
  </si>
  <si>
    <t>Der Betrieb nimmt an der Milchleistungsprüfung (MLP) teil.</t>
  </si>
  <si>
    <t>Der Betrieb nimmt an einem Qualitätsmanagementprogramm teil.</t>
  </si>
  <si>
    <t>4.1</t>
  </si>
  <si>
    <t>3.3.3</t>
  </si>
  <si>
    <t>3.3.4</t>
  </si>
  <si>
    <t>5.1</t>
  </si>
  <si>
    <t>5.3</t>
  </si>
  <si>
    <t>5.4</t>
  </si>
  <si>
    <t>5.6</t>
  </si>
  <si>
    <t>5.7</t>
  </si>
  <si>
    <t>5.8</t>
  </si>
  <si>
    <t>5.9</t>
  </si>
  <si>
    <t>5.10</t>
  </si>
  <si>
    <t>5.2</t>
  </si>
  <si>
    <t>Bei Schwellenwertüberschreitung: 
Es wurden Korrekturmaßnahmen eingeleitet und dokumentiert.</t>
  </si>
  <si>
    <t>Bei Grenzwertüberschreitung:
Es wird die Überschreitung eines oder mehrerer Grenzwerte umgehend an den DTSchB gemeldet.</t>
  </si>
  <si>
    <t>Bei Grenzwertüberschreitung: Der Tierhalter hat die aus der professionellen Beratung empfohlenen Korrekturmaßnahmen umgesetzt und dokumentiert.</t>
  </si>
  <si>
    <t>Es werden Kühe an ein nach den Kriterien des Tierschutzlabels "Für Mehr Tierschutz" zertifizierten Schlachtunternehmen abgegeben.                                                                                    Ja: ____ Nein:____                                                                                                                            Wenn ja: Name des Schlachtunternehmens eintragen:_____________________</t>
  </si>
  <si>
    <t>Es wurden keine Rinder, die mehr als 3 Monate tragend sind, geschlachtet.</t>
  </si>
  <si>
    <r>
      <t xml:space="preserve">Die Schlachtung von tragenden Rindern ab dem 4.Trächtigkeitsmonat = </t>
    </r>
    <r>
      <rPr>
        <b/>
        <sz val="10"/>
        <rFont val="Arial"/>
        <family val="2"/>
      </rPr>
      <t>K.O.</t>
    </r>
  </si>
  <si>
    <t>3.19</t>
  </si>
  <si>
    <t>Vollumfängliche Prüfung aller abgegangenen Tiere</t>
  </si>
  <si>
    <t>Bei Nottötungen: Es wurde ein plazentagängiges Allgemeinanästhetikum verwendet.</t>
  </si>
  <si>
    <t>Es wurde keine Hormonbehandlung zur Abortauslösung durchgeführt.</t>
  </si>
  <si>
    <r>
      <t xml:space="preserve">Eine Hormonbehandlung zur Abortauslösung = </t>
    </r>
    <r>
      <rPr>
        <b/>
        <sz val="11"/>
        <rFont val="Calibri"/>
        <family val="2"/>
        <scheme val="minor"/>
      </rPr>
      <t>K.O.</t>
    </r>
  </si>
  <si>
    <t>6</t>
  </si>
  <si>
    <t>Die MU 9.1 liegt ausgefüllt vor.</t>
  </si>
  <si>
    <t>6.3</t>
  </si>
  <si>
    <t>1. Physische Prüfung im Stall - Haltung der Tiere</t>
  </si>
  <si>
    <t>3.6</t>
  </si>
  <si>
    <t>Auf dem gesamten Betrieb liegt keine Anbindehaltung vor.</t>
  </si>
  <si>
    <t>3</t>
  </si>
  <si>
    <t>Es werden auf dem Betrieb die gesetzlichen Vorgaben hinsichtlich des Tierschutzgesetzes und der Tierschutz-Nutztierhaltungsverordnung im Allgemeinen sowie im Besonderen der Abschnitt 2 "Verordnung zur Haltung von Kälbern" in der jeweils gültigen Fassung eingehalten.</t>
  </si>
  <si>
    <t>Alle gesetzlichen Anforderungen werden augenscheinlich erfüllt. Überprüfung der Tierhaltung auf dem gesamten Betrieb (Haltung der Milchkühe, Kälber, Jungtiere, Färsen, gegebenenfalls Bullen).</t>
  </si>
  <si>
    <t>3.5</t>
  </si>
  <si>
    <t>Im TSL sind max. 600 Kuhplätze erlaubt. In Ausnahmefällen können nach Einzelfallentscheidung in der Premiumstufe auch größere Bestände zugelassen werden.</t>
  </si>
  <si>
    <t>3.2</t>
  </si>
  <si>
    <t xml:space="preserve">Die Tiere weisen keine erkennbaren Zeichen auf, die auf eine Störung des Allgemeinbefindens hinweisen. </t>
  </si>
  <si>
    <t>Zum Beispiel Verletzungen, Lahmheiten, Immobilität, Apathie, Anzeichen von Schmerzen, Abmagerung, Symptome von Infektionserkrankungen, Abweichungen vom Normalverhalten.</t>
  </si>
  <si>
    <t xml:space="preserve">Bei Störungen des Allgemeinbefindens der Tiere werden wirksame Gegenmaßnahmen ergriffen und protokolliert. </t>
  </si>
  <si>
    <t>Protokolle des Tierhalters mit den aufgeführten Gegenmaßnahmen, die durchgeführt wurden, prüfen sowie die Dokumentation über Entwicklung der Situation.</t>
  </si>
  <si>
    <t>3.16</t>
  </si>
  <si>
    <t>3.8</t>
  </si>
  <si>
    <t xml:space="preserve">Die genauen Angaben zur Stallinnenfläche je Gruppe sind dem Betriebsbeschreibungsbogen zu entnehmen. Sie müssen nicht in jedem Audit neu berechnet werden. Zur Stallinnenfläche gehören alle Flächen, welche das Tier regelmäßig und selbstständig aufsucht (Liegeboxen, Laufgänge, Fressplatz).  </t>
  </si>
  <si>
    <t>3.9</t>
  </si>
  <si>
    <t xml:space="preserve">In jeder Gruppe besteht ein Tier-Liegeplatz-Verhältnis von 1:1.   </t>
  </si>
  <si>
    <t>Die Liegeboxen/Liegeflächen sind überdacht.</t>
  </si>
  <si>
    <t>3.4</t>
  </si>
  <si>
    <t>3.7</t>
  </si>
  <si>
    <t>Die Durchgänge verfügen über eine ausreichende Breite.</t>
  </si>
  <si>
    <t>Die Laufflächen sind sauber und trittsicher.</t>
  </si>
  <si>
    <t>3.22</t>
  </si>
  <si>
    <t>Die Vorgaben zur Überprüfung des Melksystems werden eingehalten.*</t>
  </si>
  <si>
    <t>3.11</t>
  </si>
  <si>
    <t>Das Tier-Fressplatz-Verhältnis wird erfüllt.</t>
  </si>
  <si>
    <t>Die Vorgaben zur Fressplatzbreite werden erfüllt.</t>
  </si>
  <si>
    <t>3.12</t>
  </si>
  <si>
    <t>Die Tränken sind sauber und funktionstüchtig.</t>
  </si>
  <si>
    <t>Es sind ausreichend Tränken in allen Gruppen (alle Laktationsstadien) vorhanden.</t>
  </si>
  <si>
    <t>3.13</t>
  </si>
  <si>
    <t>Die laktierenden Kühe werden in einem Außenklimastall gehalten.</t>
  </si>
  <si>
    <t>Es ist ein ausreichend großer Abkalbebereich vorhanden.</t>
  </si>
  <si>
    <t>Die Einstreu in der Abkalbebucht entspricht den Vorgaben.</t>
  </si>
  <si>
    <t>Die Einstreu in der Krankenbucht entspricht den Vorgaben.</t>
  </si>
  <si>
    <t>Die Liegeflächen müssen mit organischem Material oder einem Gemisch aus organischen und anorganischem Material derart eingestreut werden, dass eine weiche, trockene, verformbare und saubere Liegefläche entsteht und hoher Liegekomfort gewährleistet werden kann. Verschmutzte Einstreu ist regelmäßig zu entfernen.</t>
  </si>
  <si>
    <t>Die Futter- und Wasserversorgung in der Krankenbucht ist sichergestellt.</t>
  </si>
  <si>
    <t>4.5</t>
  </si>
  <si>
    <t>4.3</t>
  </si>
  <si>
    <t>Den Trockenstehern und hochtragenden Färsen wird der Zugang zu einer Weide ODER einem Laufhof gewährt.</t>
  </si>
  <si>
    <t>4.4</t>
  </si>
  <si>
    <t xml:space="preserve">Als Laufhof zählt die unüberdachte Fläche sowie die überdachten Außenliegeboxen/Futtertisch, wenn vorhanden. 
Die genaue Laufhoffläche ist dem Betriebsbeschreibungsbogen zu entnehmen. Sie muss nicht in jedem Audit neu erhoben werden. </t>
  </si>
  <si>
    <t>Unbefestigter Laufhof = K.O.</t>
  </si>
  <si>
    <t>Der Laufhof wird ganzjährig zur Verfügung gestellt.</t>
  </si>
  <si>
    <t>Mindestens 2 Strukturelemente sind auf dem Laufhof vorhanden.</t>
  </si>
  <si>
    <t>Die Weide ist beim Austrieb befahrbar und weist einen trittsicheren und begrünten Untergrund auf.</t>
  </si>
  <si>
    <t>Die Weide und die Tränken werden mindestens einmal täglich kontrolliert.</t>
  </si>
  <si>
    <t>Prüfung des Weidetagebuchs</t>
  </si>
  <si>
    <t>5.11</t>
  </si>
  <si>
    <t>5.12</t>
  </si>
  <si>
    <t>5.13</t>
  </si>
  <si>
    <t>Kranke und verletzte Tiere werden in der Krankenbucht unterbracht.</t>
  </si>
  <si>
    <t>Kranke und verletzte Tiere, die nicht behandelt werden, nicht in einer Krankenbucht sind, die man „sich selber“ überlässt, gelten als Abweichung. Gezählt werden die Einzeltiere.</t>
  </si>
  <si>
    <t>5.14</t>
  </si>
  <si>
    <t>5.16</t>
  </si>
  <si>
    <t>5.17</t>
  </si>
  <si>
    <t>Milchkühe</t>
  </si>
  <si>
    <t>Die Klauenpflege wird auf Einzeltierebene dokumentiert.</t>
  </si>
  <si>
    <t>Die Futter- und Wasserversorgung in der Abkalbebucht ist sichergestellt.</t>
  </si>
  <si>
    <t>2.10</t>
  </si>
  <si>
    <t>2.3</t>
  </si>
  <si>
    <t>Die Vorgaben zur Warenstromkontrolle werden eingehalten.</t>
  </si>
  <si>
    <t>2.2</t>
  </si>
  <si>
    <r>
      <t xml:space="preserve">Besonderes Augenmerk ist auf kranke, schwache, verletzte, bewegungsunfähige Tiere sowie Tiere um den Abkalbetermin zu richten. Kranke Tiere sind gegebenenfalls abzusondern und tierärztlich zu behandeln oder tierschutzgerecht zu töten. 
</t>
    </r>
    <r>
      <rPr>
        <b/>
        <sz val="10"/>
        <color theme="1"/>
        <rFont val="Arial"/>
        <family val="2"/>
      </rPr>
      <t>Keine Separation oder keine Behandlung = K.O.</t>
    </r>
  </si>
  <si>
    <t>Die Fressgänge verfügen über eine ausreichende Breite.</t>
  </si>
  <si>
    <t>Frei gestaltete Liegeflächen, wie sie z.B. in Zweiraumlaufställen mit Tiefstreuverfahren zu finden sind, sollen über eine eingestreute Liegefläche von 4,5 m² je Tier verfügen. Insgesamt müssen auch in diesen Ställen 6,0 m² Stallfläche pro Tier vorgehalten werden.</t>
  </si>
  <si>
    <t>Die Kühe sollen die Möglichkeit haben, unterschiedliche Liegepositionen (Brustlage, gestrecktes Vorderbein, gestrecktes Hinterbein, totale Seitenlage, Schlafposition) einzunehmen. Die Kühe müssen frei von Technopathien sein.</t>
  </si>
  <si>
    <t>Die Buchten sind regelmäßig, insbesondere nach jeder Belegung, zu reinigen.</t>
  </si>
  <si>
    <t xml:space="preserve">Trockensteher und hochtragende Färsen sollen entweder Zugang zu einer Weide (April-Oktober) oder ganzjährig Zugang zu einem Laufhof haben (Überprüfung des Weidetagebuchs). </t>
  </si>
  <si>
    <t xml:space="preserve">Es soll auf dem Betrieb ein mit dem Tierarzt oder mit einer anderen Beratungsstelle ausgearbeitete Managementmaßnahme vorliegen, aus der hervorgeht, wie der Einsatz von antibiotischen Trockenstellern auf dem Betrieb langfristig reduziert werden soll. </t>
  </si>
  <si>
    <r>
      <t xml:space="preserve">Vor der Tötung ist mittels eines plazentagängigen Allgemeinanästhetikums eine Schmerz- und Bewusstseinsausschaltung bei Muttertier und Fetus durchzuführen. 
</t>
    </r>
    <r>
      <rPr>
        <b/>
        <sz val="10"/>
        <color theme="1"/>
        <rFont val="Arial"/>
        <family val="2"/>
      </rPr>
      <t>K.O.</t>
    </r>
  </si>
  <si>
    <t>Alle Tiere, die in den Geltungsbereich der Richtlinie fallen, werden GVO-frei gefüttert.</t>
  </si>
  <si>
    <t xml:space="preserve">Abweichungen, die in der TSL-Eigenkontrolle festgestellt wurden, Korrekturmaßnahmen und Fristen wurden dokumentiert. </t>
  </si>
  <si>
    <t>Erstaudit/keine Abweichungen = n.a.</t>
  </si>
  <si>
    <t>Es liegen 2 Besuchsprotokolle der tierärztlichen Bestandsbetreuung vor.</t>
  </si>
  <si>
    <t>Überprüfung des Managementplans und der AUA-Belege oder der Tierarztrechnungen. Es ist die Indikation für die Antibiotikagabe für die zu behandelnde Kuh (Identifizierung über Ohrmarkennummer und Kuhnummer) anzugeben. Hierzu zählt auch die Verwendung von antibiotischen Trockenstellern.</t>
  </si>
  <si>
    <t>Es liegt ein Managementplan zum Umgang mit Endo- und Ektoparasiten vor.</t>
  </si>
  <si>
    <t>Ein an die individuelle Haltungsform des Betriebs angepasster und mit dem bestandsbetreuenden Tierarzt schriftlich abgestimmter Managementplan zum Umgang mit Endo- und Ektoparasiten liegt vor. Zur Dokumentation kann die MU 9.6 oder eine gleichwertige Dokumentation genutzt werden.</t>
  </si>
  <si>
    <t>Alle teilnehmenden Betriebe sind dazu verpflichtet, an der MLP ihres Landeskontrollverbandes (LKV) teilzunehmen oder gleichwertige Systeme zur Kontrolle der Milchinhaltsstoffe vorzuhalten. Anerkannt werden auch Eigenkontrollsysteme, sofern sie zuverlässig alle Informationen liefern, die für die Erhebung der TBK relevant sind.</t>
  </si>
  <si>
    <t>3.3.1</t>
  </si>
  <si>
    <t>Die Person, die die Verödung der Hornanlagen der Kälber auf dem Betrieb durchführt, hat einen Nachweis über eine Schulung zur Kälberenthornung vorzuweisen.</t>
  </si>
  <si>
    <t xml:space="preserve">Die Enthornung eines Rindes wird nur nach medizinischer Indikation und nur in Ausnahmefällen durch einen Tierarzt durchgeführt. </t>
  </si>
  <si>
    <t>Es werden nur behornte, genetisch hornlose Tiere oder solche, die nachweislich unter labelkonformen Vorgaben enthornt wurden zugekauft.</t>
  </si>
  <si>
    <t xml:space="preserve">Der Stichprobenumfang bezieht sich auf die Herdengröße (Laktierende, Trockensteher, Kühe in der Transitphase).
Herdengröße       Anzahl zu bewertender Kühe
1-30                                        alle
31 - 50                                    31 - 35
51 - 70                                    36 - 40
70 - 100                                  45
150                                          60
200                                          65
250                                          70
300                                          75
500                                          80
</t>
  </si>
  <si>
    <t>Die Nutzungsdauer innerhalb der letzten 12 Monate liegt über 36 Monate.</t>
  </si>
  <si>
    <t xml:space="preserve">Wurden niedertragende Rinder an ein Schlachtunternehmen geliefert?
Ja: ____              Nein: ____
Wie viele niedertragende Rinder wurden im laufenden Kalenderjahr an ein Schlachtunternehmen geliefert?
Anzahl Rinder ____ im Kalenderjahr 20___
</t>
  </si>
  <si>
    <r>
      <t xml:space="preserve">Zugelassen sind Liegeboxenlaufställe, Tretmistställe, Tiefstreuställe oder andere alternative Freilaufställe. Für die Umsetzung des Verbotes der Anbindehaltung gilt für alle Rinder des Betriebes, die nicht im Geltungsbereich dieser Richtlinie genannt sind, eine Übergangsfrist von 12 Monaten ab dem Zeitpunkt der Erstzertifizierung.
</t>
    </r>
    <r>
      <rPr>
        <b/>
        <sz val="10"/>
        <color theme="1"/>
        <rFont val="Arial"/>
        <family val="2"/>
      </rPr>
      <t>Anbindehaltung bei Kühen = K.O.
Anbindehaltung bei Jungvieh ohne ANG = K.O.</t>
    </r>
  </si>
  <si>
    <t>Bei Tieren, die notgetötet werden müssen, führt die Nottötung ausschließlich ein sachkundiger Tierarzt oder ein Metzger durch</t>
  </si>
  <si>
    <t xml:space="preserve">Die Liegefläche der Liegebox soll so gestaltet sein, dass ein hoher Liegekomfort gewährleistet werden kann. Die Liegefläche muss trocken, weich, verformbar und wärmeisolierend sein. </t>
  </si>
  <si>
    <t>Die Liegeflächen sind flächendeckend eingestreut.</t>
  </si>
  <si>
    <r>
      <t xml:space="preserve">Liegeboxen/Liegeflächen, die als Liegeboxen/Liegeflächen anerkannt werden sollen, sollen überdacht sein. 
</t>
    </r>
    <r>
      <rPr>
        <b/>
        <sz val="10"/>
        <color theme="1"/>
        <rFont val="Arial"/>
        <family val="2"/>
      </rPr>
      <t>Unüberdachte Liegeboxen/Liegeflächen = K.O.</t>
    </r>
  </si>
  <si>
    <t>Die Liegeflächen sind weich, trocken und verformbar.</t>
  </si>
  <si>
    <r>
      <t xml:space="preserve">Im Audit ist zu überprüfen, ob jedem Tier in allen Laktationsstadien (in allen Gruppen einer Herde) ein Liegeplatz zur Verfügung steht. Im Betriebsbeschreibungsbogen ist eine entsprechende Planung schriftlich vorzuhalten, aus der hervor geht, dass das vorgegebene Tier-Liegeplatz-Verhältnis in allen Produktionszyklen eingehalten werden kann.
</t>
    </r>
    <r>
      <rPr>
        <b/>
        <sz val="10"/>
        <color theme="1"/>
        <rFont val="Arial"/>
        <family val="2"/>
      </rPr>
      <t>Anzahl Tiere ist höher als Anzahl Liegeplätze = K.O.</t>
    </r>
  </si>
  <si>
    <t xml:space="preserve">Arten der Scheuermöglichkeiten: Rotierende Bürsten, feste Bürsten, Scheuerbaum o.ä.  </t>
  </si>
  <si>
    <t>In jeder Gruppe ist für je 60 Tiere eine intakte Scheuermöglichkeit vorhanden.</t>
  </si>
  <si>
    <t>Die genaue Anzahl der Tränken je Gruppe sind dem Betriebsbeschreibungsbogen zu entnehmen. Sie müssen nicht in jedem Audit neu erhoben werden. Der Bedarf an Tränkestellen verändert sich in Abhängigkeit zur Herdengröße:
bis 14 Kühe = 1 Tränke
15 - 39 Kühe = 2 Tränken
40 - 59 Kühe = 3 Tränken
60 - 79 Kühe = 4 Tränken
80 - 99 Kühe = 5 Tränken
100 -119 Kühe = 6 Tränken
Tränkemöglichkeiten, die anhand ihrer baulichen Voraussetzung mehrere abgegrenzte Tränkeplätze bieten (zum Beispiel Doppelventiltrog, Bügel), können entsprechend der Anzahl der abgegrenzten Tränkplätze mehrfach gezählt werden. Bei einem Langtrog werden jeweils 70 cm als Tränkplatz angerechnet. 
Vorhandene Zapfentränken werden nicht als Tränke gewertet.</t>
  </si>
  <si>
    <t>Zusätzlich zur Abkalbebucht kann eine separate Krankenbucht schnell und unkompliziert eingerichtet werden.</t>
  </si>
  <si>
    <t>Die Abkalbebucht steht stetig und uneingeschränkt zur Verfügung.</t>
  </si>
  <si>
    <t xml:space="preserve">Die Anzahl und die Breite der Zugänge für den jeweiligen Laufhof sind dem Betriebsbeschreibungsbogen zu entnehmen. Sie müssen nicht in jedem Audit neu erhoben werden.  Wenn der Zugang schmaler ist, dann muss ein zweiter Zugang vorhanden sein. </t>
  </si>
  <si>
    <t>Der Zugang zum Laufhof beträgt mindestens 2,5 m in der Breite oder es ist ein zweiter Zugang vorhanden.</t>
  </si>
  <si>
    <t xml:space="preserve">Für Tiere, die keinen freien Zugang zum Stall haben, ist ein Witterungsschutz vorhanden (natürlich/künstlich), welcher von allen Tieren gleichzeitig genutzt werden kann. </t>
  </si>
  <si>
    <t>Die Tiere sollen ungehindert Zugang zu funktionstüchtigen und hygienisch einwandfreien Tränken, haben, die permanent zugänglich sind. Wenn im Winter keine Weidehaltung stattfindet, kann auf eine Überprüfung der Tränken verzichtet werden.</t>
  </si>
  <si>
    <t>Die Tiere haben ungehindert Zugang zu funktionstüchtigen und einwandfreien Tränken.</t>
  </si>
  <si>
    <t xml:space="preserve">Die TSL-Eigenkontrolle, welche alle TSL-Anforderungen umfasst, wird alle 12 Monate durchgeführt und dokumentiert. </t>
  </si>
  <si>
    <t>Der Laufbereich darf perforiert oder planbefestigt sein. Die Elemente des Spaltenbodens müssen intakt sein. Sie dürfen nicht wackeln, keine größere Schäden und keine schadhaften Stellen, die eine erhöhte Verletzungsgefahr bergen, aufweisen.</t>
  </si>
  <si>
    <t>Wird bei der Erhebung der TBK durch den Auditor oder durch den Tierhalter eine Grenzwertüberschreitung bei dem Kriterium BCS festgestellt, müssen die Tiere aller Laktationsstadien anhand einer professionellen Rationsberechnung gefüttert werden.</t>
  </si>
  <si>
    <t>Der Betriebsleiter bzw. die auf dem Betrieb hauptverantwortliche Person hat im Abstand von max. 2 Jahren an einer Fortbildung teilgenommen.</t>
  </si>
  <si>
    <t xml:space="preserve">Alle 12 Monate ist eine dokumentierte Klauenpflege im Bestand durchzuführen. Prüfung der Abrechnungsbelege </t>
  </si>
  <si>
    <t>Pro Kuh eine Weidefläche von mindestens 6 m² zur Verfügung.</t>
  </si>
  <si>
    <t>3. Physische Prüfung im Stall - Spezieller Teil: Tierbezogenen Kriterien</t>
  </si>
  <si>
    <t>2. Dokumentenprüfung - Spezieller Teil: Eingriffe an Tieren</t>
  </si>
  <si>
    <t>3. Dokumentenprüfung- Spezieller Teil: Tierbezogene Kriterien</t>
  </si>
  <si>
    <t>4. Dokumentenprüfung- Abgabe von TSL- Milchkühen an ein Schlachtunternehmen</t>
  </si>
  <si>
    <t>Der Gehalt an somatischen Zellen innerhalb der letzten 3 Monate liegt für mind. 50 % der Kühe unter 100.000 Zellen/ml Milch.</t>
  </si>
  <si>
    <t>Der Gehalt an somatischen Zellen innerhalb der letzten 3 Monate liegt für max. 15 % der Kühe über 400.000 Zellen/ml Milch.</t>
  </si>
  <si>
    <t>Kranke, schwache, verletzte Tiere oder Tiere, die sich um den Abkalbetermin befinden, werden separiert und gegebenenfalls tierärztlich behandelt.</t>
  </si>
  <si>
    <t>Nottötung durch nicht sachkundige Person = K.O.</t>
  </si>
  <si>
    <t xml:space="preserve">Jedem Tier  im Sinne der Richtlinie stehen im Stall 6 m² Platz zur Verfügung.     </t>
  </si>
  <si>
    <t>Die Abkalbebucht ist mit einem organischem Material oder einem Gemisch aus organischen und anorganischem Material so einzustreuen, dass eine weiche, trockene, verformbare und saubere Liegefläche entsteht. Der Verschmutzungsgrad der Tiere muss regelmäßig überprüft werden, um Rückschlüsse auf die Einstreuqualität zu erhalten. 8 m² pro Kuh als Liegefläche sollen eingestreut sein.</t>
  </si>
  <si>
    <t>Es sollen mindestens 10 m² pro Kuh (bei einer Unterbringung in der Kleingruppe) oder 15 m² pro Kuh (im Einzelabteil) zur Verfügung stehen, davon sind mindestens 8 m² pro Kuh als Liegefläche einzustreuen.</t>
  </si>
  <si>
    <t>Den laktierenden Kühen steht ein Laufhof mit einer Fläche von mindestens 3 m² pro Kuh  zur Verfügung.</t>
  </si>
  <si>
    <t xml:space="preserve">Die Liegeboxen sind in einem gutem Zustand. </t>
  </si>
  <si>
    <t>Die Gummimatten sind funktionstüchtig und in einem guten Zustand. Liegeflächen werden regelmäßig gereinigt.</t>
  </si>
  <si>
    <t xml:space="preserve">Die Maße der Liegeboxen sind an die Herdengröße angepasst, sodass die Kühe arttypisches Aufsteh-, Ablege- und Ruheverhalten ausüben können. </t>
  </si>
  <si>
    <t>Bei frei gestalteten Liegeflächen stehen jeder Kuh mind. 4,5 m² als Liegefläche zur Verfügung.</t>
  </si>
  <si>
    <t>Der Laufbereich ist ohne Mängel.*</t>
  </si>
  <si>
    <t>Die Tränken sind jeweils mindestens 2 m von der nächstgelegenen Tränkestelle entfernt.</t>
  </si>
  <si>
    <t xml:space="preserve">Jede Tränke soll mindestens 2 m von der nächstgelegenen Tränke entfernt sein, um als eine Tränkstelle gezählt werden zu können. 
</t>
  </si>
  <si>
    <t>Der Laufhof soll ausgestaltet sein und mindestens 2 der folgenden Strukturelemente enthalten: Tränken, Kratzbürsten, Kuhduschen, Raufuttergabe oder Liegeflächen für die Tiere. Tränken dürfen bei Frost abgestellt werden.</t>
  </si>
  <si>
    <t>Die Tränken auf der Weide haben einen Abstand von jeweils max. 300 m.*</t>
  </si>
  <si>
    <t>Bei Auslobung von Weidemilch: Die Vorgaben für die Auslobung einer Weidemilch werden eingehalten.</t>
  </si>
  <si>
    <t>Die Auslobung von Tierschutzlabel Weidemilch ist nur möglich, wenn alle Kriterien der Richtlinie Milchkühe der Premiumstufe erfüllt sind. Zusätzlich muss nachweislich sichergestellt sein, dass die Weidefläche ausreichend groß ist, sodass die Grundfutteraufnahme während der Weideperiode zu jederzeit über den Weidegang sichergestellt ist. Dies kann nachgewiesen werden über einen separaten Weidestandard (z.B. Pro Weideland) oder eine gleichwertige Dokumentation über eine Weidefläche von mind. 1000 m² pro Tier.</t>
  </si>
  <si>
    <r>
      <t>Der Anteil der</t>
    </r>
    <r>
      <rPr>
        <b/>
        <sz val="10"/>
        <color theme="1"/>
        <rFont val="Arial"/>
        <family val="2"/>
      </rPr>
      <t xml:space="preserve"> unterkonditionierten Tiere</t>
    </r>
    <r>
      <rPr>
        <sz val="10"/>
        <color theme="1"/>
        <rFont val="Arial"/>
        <family val="2"/>
      </rPr>
      <t xml:space="preserve"> liegt bei max. 10 %.</t>
    </r>
  </si>
  <si>
    <r>
      <t>Der Anteil der Tiere mit</t>
    </r>
    <r>
      <rPr>
        <b/>
        <sz val="10"/>
        <color theme="1"/>
        <rFont val="Arial"/>
        <family val="2"/>
      </rPr>
      <t xml:space="preserve"> Lahmheiten</t>
    </r>
    <r>
      <rPr>
        <sz val="10"/>
        <color theme="1"/>
        <rFont val="Arial"/>
        <family val="2"/>
      </rPr>
      <t xml:space="preserve"> liegt bei max. 10 %.</t>
    </r>
  </si>
  <si>
    <r>
      <t xml:space="preserve">Der der Anteil der Tiere mit </t>
    </r>
    <r>
      <rPr>
        <b/>
        <sz val="10"/>
        <color theme="1"/>
        <rFont val="Arial"/>
        <family val="2"/>
      </rPr>
      <t>Verschmutzungen</t>
    </r>
    <r>
      <rPr>
        <sz val="10"/>
        <color theme="1"/>
        <rFont val="Arial"/>
        <family val="2"/>
      </rPr>
      <t xml:space="preserve"> liegt bei max. 15 %.</t>
    </r>
  </si>
  <si>
    <r>
      <t xml:space="preserve">Der Anteil der Tiere mit </t>
    </r>
    <r>
      <rPr>
        <b/>
        <sz val="10"/>
        <color theme="1"/>
        <rFont val="Arial"/>
        <family val="2"/>
      </rPr>
      <t>Schwellungen</t>
    </r>
    <r>
      <rPr>
        <sz val="10"/>
        <color theme="1"/>
        <rFont val="Arial"/>
        <family val="2"/>
      </rPr>
      <t xml:space="preserve"> liegt bei max. 15 %.</t>
    </r>
  </si>
  <si>
    <t>RL Zert 2024
6.4.2</t>
  </si>
  <si>
    <t>RL Zert 2024
3.2</t>
  </si>
  <si>
    <t>Die Anforderungen bezüglich der Meldepflicht werden erfüllt.*</t>
  </si>
  <si>
    <t>Der Betrieb hat innerhalb seines teilnehmenden Betriebs keine weitere Tierhaltung der gleichen Nutzungsart (Parallelhaltung).</t>
  </si>
  <si>
    <t>Der Gesundheitszustand der Tiere sowie die Funktionen aller Einrichtungen werden mind. 1 Mal täglich kontrolliert</t>
  </si>
  <si>
    <r>
      <t xml:space="preserve">Prüfung der Lieferscheine aller gelieferten Futtermittel sowie des verwendeten Saatguts. Liegt ein VLOG-Zertifikat vor, kann auf die Prüfung der Lieferscheine verzichtet werden.
</t>
    </r>
    <r>
      <rPr>
        <b/>
        <sz val="10"/>
        <color theme="1"/>
        <rFont val="Arial"/>
        <family val="2"/>
      </rPr>
      <t>Fütterung mit GVO haltigen Futtermitteln = K.O.</t>
    </r>
  </si>
  <si>
    <t>RL Zert 2024 6</t>
  </si>
  <si>
    <t>Es wird mind. alle 12 Monate eine Klauenpflege an den Tieren durchgeführt.</t>
  </si>
  <si>
    <t>Bei Grenzwertüberschreitung des Pflegezustands der Klauen oder bei Lahmheiten:
Das Intervall der Klauenpflege wurde auf mindestens 2 Mal jährlich erhöht.*</t>
  </si>
  <si>
    <t xml:space="preserve">Bei weiblichen Tieren, die in den Geltungsbereich dieser Richtlinie fallen, werden keine perforierenden Nasenringe eingezogen. </t>
  </si>
  <si>
    <r>
      <t xml:space="preserve">Der Einsatz von Nasenringen, die durch die Nasenscheidewand gezogen werden, ist verboten. 
</t>
    </r>
    <r>
      <rPr>
        <b/>
        <sz val="11"/>
        <color theme="1"/>
        <rFont val="Calibri"/>
        <family val="2"/>
        <scheme val="minor"/>
      </rPr>
      <t>K.O.</t>
    </r>
  </si>
  <si>
    <t>Die TBK werden 2 Mal jährlich durch eine für die Tierhaltung verantwortliche Person erfasst.</t>
  </si>
  <si>
    <t>Eine verantwortliche und vom DTSchB geschulte Person erfasst die für sie beschriebenen TBK 2 Mal jährlich im Abstand von etwa 6 Monaten, je einmal in den Sommermonaten (vorzugsweise Juni, Juli, August) und einmal in den Wintermonaten (vorzugsweise Dezember, Januar, Februar).</t>
  </si>
  <si>
    <t>Bei Grenzwertüberschreitung bei dem Kriterium BCS: Alle Tiere aller Laktationsstadien werden anhand einer professionellen Rationsberechnung gefüttert.*</t>
  </si>
  <si>
    <r>
      <t xml:space="preserve">Nottötungen, aufgrund des Gesundheitszustandes des Muttertieres, bedürfen einer tierärztlichen Indikation und sind vom Tierarzt fachgerecht durchzuführen. </t>
    </r>
    <r>
      <rPr>
        <b/>
        <sz val="10"/>
        <color theme="1"/>
        <rFont val="Arial"/>
        <family val="2"/>
      </rPr>
      <t xml:space="preserve"> </t>
    </r>
    <r>
      <rPr>
        <b/>
        <sz val="10"/>
        <rFont val="Arial"/>
        <family val="2"/>
      </rPr>
      <t>K.O.</t>
    </r>
  </si>
  <si>
    <t>Die Anforderungen bezüglich der Meldepflicht werden erfüllt.</t>
  </si>
  <si>
    <r>
      <t xml:space="preserve">Meldung von Zertifikatsentzügen / melde- u./o. anzeigepflichtigen Tierkrankheiten und damit zusammenhängende behördliche Anordnungen / Veränderungen am o. auf dem Betrieb / Sabotage / Einbrüchen an den DTSchB. 
</t>
    </r>
    <r>
      <rPr>
        <b/>
        <sz val="10"/>
        <color theme="1"/>
        <rFont val="Arial"/>
        <family val="2"/>
      </rPr>
      <t>Erstaudit = n.a.</t>
    </r>
  </si>
  <si>
    <r>
      <t xml:space="preserve">Meldung von Zertifikatsentzügen / melde- u./o. anzeigepflichtigen Tierkrankheiten und damit zusammenhängende behördliche Anordnungen / Veränderungen am o. auf dem Betrieb / Sabotage / Einbrüchen / </t>
    </r>
    <r>
      <rPr>
        <b/>
        <sz val="10"/>
        <color theme="1"/>
        <rFont val="Arial"/>
        <family val="2"/>
      </rPr>
      <t>Brandvorfälle*</t>
    </r>
    <r>
      <rPr>
        <sz val="10"/>
        <color theme="1"/>
        <rFont val="Arial"/>
        <family val="2"/>
      </rPr>
      <t xml:space="preserve"> an den DTSchB. 
</t>
    </r>
    <r>
      <rPr>
        <b/>
        <sz val="10"/>
        <color theme="1"/>
        <rFont val="Arial"/>
        <family val="2"/>
      </rPr>
      <t>Erstaudit = n.a.</t>
    </r>
  </si>
  <si>
    <r>
      <t>Die Totgeburtenrate liegt innerhalb der letzten 12 Monate bei max.</t>
    </r>
    <r>
      <rPr>
        <b/>
        <sz val="10"/>
        <color theme="1"/>
        <rFont val="Arial"/>
        <family val="2"/>
      </rPr>
      <t xml:space="preserve"> 5 %.</t>
    </r>
    <r>
      <rPr>
        <sz val="10"/>
        <color theme="1"/>
        <rFont val="Arial"/>
        <family val="2"/>
      </rPr>
      <t xml:space="preserve">
</t>
    </r>
  </si>
  <si>
    <r>
      <t>Der Anteil der Tiere mit</t>
    </r>
    <r>
      <rPr>
        <b/>
        <sz val="10"/>
        <color theme="1"/>
        <rFont val="Arial"/>
        <family val="2"/>
      </rPr>
      <t xml:space="preserve"> Lahmheiten</t>
    </r>
    <r>
      <rPr>
        <sz val="10"/>
        <color theme="1"/>
        <rFont val="Arial"/>
        <family val="2"/>
      </rPr>
      <t xml:space="preserve"> liegt bei max. 5 %.*</t>
    </r>
  </si>
  <si>
    <r>
      <t xml:space="preserve">Der Anteil der Tiere mit </t>
    </r>
    <r>
      <rPr>
        <b/>
        <sz val="10"/>
        <color theme="1"/>
        <rFont val="Arial"/>
        <family val="2"/>
      </rPr>
      <t>schlecht gepflegten Klauen</t>
    </r>
    <r>
      <rPr>
        <sz val="10"/>
        <color theme="1"/>
        <rFont val="Arial"/>
        <family val="2"/>
      </rPr>
      <t xml:space="preserve"> liegt bei max. 5 %.*</t>
    </r>
  </si>
  <si>
    <r>
      <t xml:space="preserve">Der Anteil der Tiere mit </t>
    </r>
    <r>
      <rPr>
        <b/>
        <sz val="10"/>
        <color theme="1"/>
        <rFont val="Arial"/>
        <family val="2"/>
      </rPr>
      <t>schlecht gepflegten Klauen</t>
    </r>
    <r>
      <rPr>
        <sz val="10"/>
        <color theme="1"/>
        <rFont val="Arial"/>
        <family val="2"/>
      </rPr>
      <t xml:space="preserve"> liegt bei max. 10 %.</t>
    </r>
  </si>
  <si>
    <r>
      <rPr>
        <b/>
        <sz val="12"/>
        <color theme="1"/>
        <rFont val="Arial"/>
        <family val="2"/>
      </rPr>
      <t>Checkliste Stall</t>
    </r>
    <r>
      <rPr>
        <b/>
        <sz val="10"/>
        <color theme="1"/>
        <rFont val="Arial"/>
        <family val="2"/>
      </rPr>
      <t xml:space="preserve">                                                                                                                                                       Prüfkriterien</t>
    </r>
  </si>
  <si>
    <r>
      <rPr>
        <b/>
        <sz val="12"/>
        <color theme="1"/>
        <rFont val="Arial"/>
        <family val="2"/>
      </rPr>
      <t xml:space="preserve">Checkliste Dokumente     </t>
    </r>
    <r>
      <rPr>
        <b/>
        <sz val="10"/>
        <color theme="1"/>
        <rFont val="Arial"/>
        <family val="2"/>
      </rPr>
      <t xml:space="preserve">                                                                                                                                                         Prüfkriterien</t>
    </r>
  </si>
  <si>
    <t>n. a.</t>
  </si>
  <si>
    <t>Der Betrieb bewirtschaftet max. 600 Kuhplätze.</t>
  </si>
  <si>
    <t xml:space="preserve">Als Einstreu können organisches Material und Gemische aus organischen und anorganischen Materialien, wie z. B. Stroh, Sägemehl, Strohmehl-Kalkgemische usw. verwendet werden. Gummimatten sind einzustreuen, sollen funktionstüchtig und in einem guten Zustand sein. Bei Tiefboxen darf keine Muldenbildung entstehen. </t>
  </si>
  <si>
    <t>Die Laufflächen im Stall müssen jederzeit sauber sein. Das Management im Stall (z. B. Schieber, Entmistungsroboter, Abschieben per Hand oder Hoftrac) muss derart angepasst sein, z. B. über die Häufigkeit der Reinigungsintervalle (stündliches oder kontinuierliches Abschieben), dass ein höchstmöglicher Grad an Sauberkeit im Stall hergestellt wird.</t>
  </si>
  <si>
    <r>
      <t xml:space="preserve">Alle 12 Monate ist eine Wartung der Melkanlage durch eine anerkannte Firma/Werkstatt oder den Hersteller der Melkanlage durchzuführen. Die Überprüfung der Melkanlage erfolgt mittels DIN ISO 6690.
</t>
    </r>
    <r>
      <rPr>
        <b/>
        <sz val="10"/>
        <color theme="1"/>
        <rFont val="Arial"/>
        <family val="2"/>
      </rPr>
      <t>Erstaudit = n. a.</t>
    </r>
  </si>
  <si>
    <t>Die genauen Angaben zu der Anzahl der Fressplätze je Gruppe sind dem Betriebsbeschreibungsbogen zu entnehmen. Sie müssen nicht in jedem Audit neu erhoben werden. Die Anzahl der Fressplätze soll der Anzahl der Kühe in jeder Gruppe entsprechen (1:1). Das Tier-Fressplatz-Verhältnis kann auf 1,2:1 erhöht werden, wenn ad Libitum-Fütterung durch ständige Futtervorlage gewährleistet wird und mit einem Futterrest von mind. 10 % gewirtschaftet wird. Es darf in der Gruppe keinen Hinweis auf Futterstress geben.</t>
  </si>
  <si>
    <t xml:space="preserve">Die Tränken sind auf Sauberkeit und Funktionstüchtigkeit (z. B. Durchfluss) zu überprüfen. </t>
  </si>
  <si>
    <r>
      <t xml:space="preserve">In einem Außenklimastall müssen 25 % der Außenhülle geöffnet sein. Als Außenbegrenzung zählen die Stallaußenwände. Das Stalldach wird nicht in die Berechnung mit einbezogen. Diese Öffnungen dürfen nur für einen Zeitraum, der sich auf besondere Witterungsverhältnisse beschränkt, geschlossen sein. Zulässige Öffnungen sind neben Curtains oder Windschutznetzen auch sogenannte Spaceboards, Hubfenster oder ähnliches. Die Öffnungen müssen schnell und unkompliziert zu öffnen und zu schließen sein, sodass stets ein reibungsloser Ablauf im Alltag gewährleistet ist.
In der Premiumstufe ist der Außenklimastall nicht vorgeschrieben, da der permanente Zugang zum Laufhof oder auf die Weide hier gegeben ist. 
</t>
    </r>
    <r>
      <rPr>
        <b/>
        <sz val="10"/>
        <color theme="1"/>
        <rFont val="Arial"/>
        <family val="2"/>
      </rPr>
      <t>Premiumstufe = n. a.</t>
    </r>
  </si>
  <si>
    <t>Keine Kalbung auf der Weide = n. a.</t>
  </si>
  <si>
    <t xml:space="preserve">Wenn die Milchkühe in der Transitphase in separaten Gruppen gehalten werden (z. B. Fresh Cow-Bereich), muss diesen Tieren kein Zugang zu Laufhof oder Weide gewährt werden. Wird den Kühen während der Weideperiode ganztägig der Zugang zur Weide ermöglicht, muss der Laufhof NICHT zusätzlich angeboten werden. Wird den Kühen aber nur der stundenweise Zugang zur Weide ermöglicht, so ist der Laufhof für den restlichen Tag zu öffnen und den Tieren zugänglich zu machen. Ausnahmen sind in Einzelfällen auf Antrag für eine begrenzte Zeitdauer möglich. 
Trächtige Kühe können 3 Wochen vor dem errechneten Abkalbetermin im Stall gehalten werden. </t>
  </si>
  <si>
    <r>
      <t xml:space="preserve">Es ist dafür Sorge zu tragen, dass Unterweisungen sprachlich und inhaltlich verstanden worden sind. Unterweisungen sind zu dokumentieren (Datum, Name der unterweisenden und unterwiesenen Person/en, Thema).
</t>
    </r>
    <r>
      <rPr>
        <b/>
        <sz val="10"/>
        <color theme="1"/>
        <rFont val="Arial"/>
        <family val="2"/>
      </rPr>
      <t xml:space="preserve">Erstaudit = n. a. </t>
    </r>
  </si>
  <si>
    <r>
      <t xml:space="preserve">Prüfung der vorangegangenen Auditberichte
</t>
    </r>
    <r>
      <rPr>
        <b/>
        <sz val="10"/>
        <color theme="1"/>
        <rFont val="Arial"/>
        <family val="2"/>
      </rPr>
      <t>Erstaudit = n. a.</t>
    </r>
  </si>
  <si>
    <r>
      <t xml:space="preserve">Dokumente für eine Berechnung des Warenflusses auf dem Betrieb liegen im Original zur Einsicht vor (Zu- und Verkaufsbelege, Verlustzahlen, Lieferscheine und Schlachtabrechnungen). Prüfung auf Plausibilität.
</t>
    </r>
    <r>
      <rPr>
        <b/>
        <sz val="10"/>
        <color theme="1"/>
        <rFont val="Arial"/>
        <family val="2"/>
      </rPr>
      <t xml:space="preserve">Erstaudit = n. a. </t>
    </r>
  </si>
  <si>
    <r>
      <t xml:space="preserve">Grundsätzlich ist pro Betrieb (Registriernummer) eine Parallelhaltung von Tieren der gleichen Nutzungsart (Milchkühe), die unterhalb des Tierschutzlabels der Premiumstufe liegt, verboten. Im Einzelfall können Ausnahmegenehmigungen erteilt werden, diese müssen auf Aktualität geprüft werden. 
</t>
    </r>
    <r>
      <rPr>
        <b/>
        <sz val="10"/>
        <color theme="1"/>
        <rFont val="Arial"/>
        <family val="2"/>
      </rPr>
      <t>Parallelhaltung ohne ANG = K.O.</t>
    </r>
  </si>
  <si>
    <r>
      <t xml:space="preserve">Festgestellte Abweichungen (z. B. gesperrter Laufhof, defekte Liegebox usw.) sind tagesaktuell zu dokumentieren (z. B. Herdensoftware oder handschriftlich).
</t>
    </r>
    <r>
      <rPr>
        <b/>
        <sz val="10"/>
        <color theme="1"/>
        <rFont val="Arial"/>
        <family val="2"/>
      </rPr>
      <t>Erstaudit = n. a</t>
    </r>
    <r>
      <rPr>
        <sz val="10"/>
        <color theme="1"/>
        <rFont val="Arial"/>
        <family val="2"/>
      </rPr>
      <t>.</t>
    </r>
  </si>
  <si>
    <r>
      <t xml:space="preserve">Die Eigenkontrolle enthält Unterschrift und Datum (Monat und Jahr). Berücksichtigt wird der Kalendermonat der durchgeführten Eigenkontrolle. Kontroll- oder Dokumentationssysteme, die bereits auf dem Betrieb vorhanden sind und belegen, dass die TSL-Anforderungen erfüllt werden, können genutzt werden. 
</t>
    </r>
    <r>
      <rPr>
        <b/>
        <sz val="10"/>
        <color theme="1"/>
        <rFont val="Arial"/>
        <family val="2"/>
      </rPr>
      <t>Erstaudit = n. a.</t>
    </r>
  </si>
  <si>
    <r>
      <t xml:space="preserve">Eine tierärztliche Bestandskontrolle erfolgt mind. 2 Mal im Jahr. Entsprechende Besuchsprotokolle sind vorzuhalten. Zur Dokumentation der Bestandsbetreuung kann die MU 9.5 in ihrer gültigen Fassung verwendet werden.
</t>
    </r>
    <r>
      <rPr>
        <b/>
        <sz val="10"/>
        <color theme="1"/>
        <rFont val="Arial"/>
        <family val="2"/>
      </rPr>
      <t>Erstaudit = n. a.</t>
    </r>
  </si>
  <si>
    <r>
      <t xml:space="preserve">Der prophylaktische Einsatz von Antibiotika ist verboten.
Antibiotika dürfen nur nach tierärztlicher Untersuchung im Rahmen einer Therapie eingesetzt werden. </t>
    </r>
    <r>
      <rPr>
        <b/>
        <sz val="10"/>
        <color theme="1"/>
        <rFont val="Arial"/>
        <family val="2"/>
      </rPr>
      <t xml:space="preserve">K.O.                                                  </t>
    </r>
    <r>
      <rPr>
        <sz val="10"/>
        <color theme="1"/>
        <rFont val="Arial"/>
        <family val="2"/>
      </rPr>
      <t xml:space="preserve">Überprüfung der AUA-Belege oder der Tierarztrechnungen. Die Indikation, tierärztliche Untersuchungsergebnisse sowie Einzelheiten einer Therapie für die zu behandelnde Kuh (Identifizierung über Ohrmarkennummer und Kuhnummer)sind zu dokumentieren.
</t>
    </r>
    <r>
      <rPr>
        <b/>
        <sz val="10"/>
        <color theme="1"/>
        <rFont val="Arial"/>
        <family val="2"/>
      </rPr>
      <t>Erstaudit = n. a.</t>
    </r>
  </si>
  <si>
    <r>
      <t xml:space="preserve">MU AB oder AUA Belege sind schriftlich an den DTSchB zu übermitteln, z. B. in Kopie per E-Mail. Prüfung der Eingangsbestätigung über die Meldung.
</t>
    </r>
    <r>
      <rPr>
        <b/>
        <sz val="10"/>
        <color theme="1"/>
        <rFont val="Arial"/>
        <family val="2"/>
      </rPr>
      <t>Erstaudit = n. a.</t>
    </r>
  </si>
  <si>
    <r>
      <t xml:space="preserve">Der Einsatz von Reserveantibiotika für die Humanmedizin (Cephalosporine der dritten und vierten Generation und Fluorchinolone, siehe Anhang 7.1) ist nicht zulässig. Sie dürfen nur ausnahmsweise im Falle eines Therapienotstandes und nach Vorliegen eines Resistenztests eingesetzt werden, wenn dessen Ergebnis gezeigt hat, dass alle anderen Wirkstoffe gänzlich unwirksam sind. Sollte aus Tierschutzgründen eine Behandlung mit Reserveantibiotika vor dem Vorliegen des Ergebnisses des Resistenztests notwendigerweise durchgeführt werden müssen, so ist der Resistenztest, sofern nach guter fachlicher Praxis durchführbar, trotzdem durchzuführen.
</t>
    </r>
    <r>
      <rPr>
        <b/>
        <sz val="10"/>
        <color theme="1"/>
        <rFont val="Arial"/>
        <family val="2"/>
      </rPr>
      <t>kein Einsatz von Reserveantibiotika = n. a.</t>
    </r>
  </si>
  <si>
    <t>Keine ANG / BiB vorhanden = n. a.</t>
  </si>
  <si>
    <t>Die an ANG bzw. BiB geknüpften Auflagen werden eingehalten.</t>
  </si>
  <si>
    <r>
      <t>Die in dem Managementplan genannten Maßnahmen (zum Beispiel parasitologische Untersuchungen von Kotproben inklusive Ergebnis sowie die eventuell daraufhin durchgeführten Behandlungen) sind mindestens einmal jährlich durchzuführen und zu dokumentieren.</t>
    </r>
    <r>
      <rPr>
        <b/>
        <sz val="10"/>
        <color theme="1"/>
        <rFont val="Arial"/>
        <family val="2"/>
      </rPr>
      <t xml:space="preserve"> 
Erstaudit = n.a.</t>
    </r>
  </si>
  <si>
    <r>
      <t xml:space="preserve">Wird bei der Erhebung der TBK durch den Auditor oder durch den Tierhalter eine Grenzwertüberschreitung bei dem Kriterium Lahmheiten oder bei dem Kriterium Pflegezustand der Klauen festgestellt, ist eine zweimalige Klauenpflege innerhalb von 12 Monaten verpflichtend bis beide Grenzwerte wieder eingehalten werden können.
</t>
    </r>
    <r>
      <rPr>
        <b/>
        <sz val="10"/>
        <color theme="1"/>
        <rFont val="Arial"/>
        <family val="2"/>
      </rPr>
      <t>keine Grenzwertüberschreitung = n. a.</t>
    </r>
  </si>
  <si>
    <t>Überprüfung z. B. der "QM-Milch"-Zertifikate. Anerkannt sind auch gleichwertige Qualitätsmanagementsysteme.</t>
  </si>
  <si>
    <r>
      <t xml:space="preserve">Überprüfung der AUA-Belege, der Tierarztrechnungen oder des Bestandsbetreuungsvertrages, sofern dieser die regelmäßige Lokalanästhesie der Kälber zum Zweck der schonenden Verödung der Hornanlagen beinhaltet oder der MU 9.4. Aus den Dokumenten muss eindeutig hervorgehen, dass das Kalb eine Lokalanästhesie durch den Tierarzt erhalten hat sowie eine Schmerzmittelgabe und Sedierung erfolgt ist.
</t>
    </r>
    <r>
      <rPr>
        <b/>
        <sz val="10"/>
        <color theme="1"/>
        <rFont val="Arial"/>
        <family val="2"/>
      </rPr>
      <t>Erstaudit = n. a.</t>
    </r>
  </si>
  <si>
    <r>
      <t xml:space="preserve">Der Nachweis über die Teilnahme an der Schulung zum schonenden Veröden der Hornanlagen beim Kalb darf nicht älter als 10 Jahre sein. Sollte zum Zeitpunkt des Erstaudits noch kein Nachweis über die Teilnahme an einer solchen Schulung vorliegen, so ist spätestens ein Jahr nach der Erstzertifizierung ein Nachweis zu erbringen. </t>
    </r>
    <r>
      <rPr>
        <b/>
        <sz val="10"/>
        <color theme="1"/>
        <rFont val="Arial"/>
        <family val="2"/>
      </rPr>
      <t>Erstaudit = n. a.</t>
    </r>
  </si>
  <si>
    <r>
      <t xml:space="preserve">Überprüfung der AUA-Belege, der Tierarztrechnungen o.ä.. Aus den Dokumenten muss eindeutig hervorgehen, dass das Rind eine Lokalanästhesie durch den Tierarzt erhalten hat sowie eine Schmerzmittelgabe und Sedierung erfolgt ist. 
</t>
    </r>
    <r>
      <rPr>
        <b/>
        <sz val="10"/>
        <color theme="1"/>
        <rFont val="Arial"/>
        <family val="2"/>
      </rPr>
      <t>Erstaudit = n. a.</t>
    </r>
  </si>
  <si>
    <r>
      <t xml:space="preserve">Überprüfung der Verkaufsdokumente oder Rechnungen beim Tierzukauf. Ein Zukauf ist nur dann erlaubt, wenn behornte, genetisch hornlose oder Tiere, die nachweislich unter labelkonformen Vorgaben enthornt wurden, erworben werden. Ein Zukauf nicht richtlinienkonform enthornter Tiere ist bis zum 31.12.2024 gestattet </t>
    </r>
    <r>
      <rPr>
        <b/>
        <sz val="10"/>
        <color theme="1"/>
        <rFont val="Arial"/>
        <family val="2"/>
      </rPr>
      <t>(Übergangsfrist).
Erstaudit = n. a.
kein Zukauf = n. a.</t>
    </r>
  </si>
  <si>
    <r>
      <t xml:space="preserve">Das Einziehen von Gaumenringen ist in allen Altersstadien verboten. </t>
    </r>
    <r>
      <rPr>
        <b/>
        <sz val="10"/>
        <color theme="1"/>
        <rFont val="Arial"/>
        <family val="2"/>
      </rPr>
      <t>K.O.</t>
    </r>
    <r>
      <rPr>
        <sz val="10"/>
        <color theme="1"/>
        <rFont val="Arial"/>
        <family val="2"/>
      </rPr>
      <t xml:space="preserve">
Bereits eingezogene Gaumenringe sollen nicht nachträglich entfernt werden.</t>
    </r>
  </si>
  <si>
    <t xml:space="preserve">Die Abgangsrate der Milchkühe liegt innerhalb der letzten 12 Monate vom 1.-60. Laktationstag bei max. 6 % und in der gesamten Laktation bei max. 25 %.
</t>
  </si>
  <si>
    <t xml:space="preserve">Die Verluste der Milchkühe liegen innerhalb der letzten 12 Monate bei max. 5 %.
</t>
  </si>
  <si>
    <t>Der BCS der Kühe liegt innerhalb der letzten 12 Monate für den Anteil unter- sowie überkonditionierter Tiere bei jeweils max.10 %.</t>
  </si>
  <si>
    <t xml:space="preserve">Die Schwergeburtenrate liegt innerhalb der letzten 12 Monate bei max.10 %.
</t>
  </si>
  <si>
    <t xml:space="preserve">Die Totgeburtenrate liegt innerhalb der letzten 12 Monate bei max. 10 %.
</t>
  </si>
  <si>
    <t xml:space="preserve">Die Kälberverluste im 1.-6. Lebensmonat liegen innerhalb der letzten zwölf Monate bei max.10 %.
                                                                                                                                   </t>
  </si>
  <si>
    <r>
      <t xml:space="preserve">Die Kälberverluste im 1.-6. Lebensmonat liegen innerhalb der letzten zwölf Monate bei max. </t>
    </r>
    <r>
      <rPr>
        <b/>
        <sz val="10"/>
        <color theme="1"/>
        <rFont val="Arial"/>
        <family val="2"/>
      </rPr>
      <t>8 %.</t>
    </r>
    <r>
      <rPr>
        <sz val="10"/>
        <color theme="1"/>
        <rFont val="Arial"/>
        <family val="2"/>
      </rPr>
      <t xml:space="preserve">
                                                                                                                                   </t>
    </r>
  </si>
  <si>
    <r>
      <t xml:space="preserve">Stellt ein Tierhalter bei der Erfassung der der TBK eine Überschreitung eines Schwellenwertes fest, muss er entsprechende Maßnahmen ergreifen und diese, sowie die Überschreitung dokumentieren.
</t>
    </r>
    <r>
      <rPr>
        <b/>
        <sz val="10"/>
        <color theme="1"/>
        <rFont val="Arial"/>
        <family val="2"/>
      </rPr>
      <t>Keine Schwellenwertüberschreitung = n. a.</t>
    </r>
  </si>
  <si>
    <r>
      <t xml:space="preserve">Stellt ein Tierhalter bei der Erfassung der TBK eine Grenzwertüberschreitung fest, muss er dies unverzüglich dem zuständigen Berater des DTSchB mitteilen. Die Meldung erfolgt bevorzugt schriftlich (zum Beispiel per E-Mail oder Fax). Der Tierhalter erhält daraufhin eine Eingangsbestätigung über die erfolgte Meldung. 
</t>
    </r>
    <r>
      <rPr>
        <b/>
        <sz val="10"/>
        <color theme="1"/>
        <rFont val="Arial"/>
        <family val="2"/>
      </rPr>
      <t>keine Grenzwertüberschreitung = n. a.</t>
    </r>
  </si>
  <si>
    <r>
      <t xml:space="preserve">Der Tierhalter soll bei der Überschreitung eines Grenzwertes professionelle Beratung hinzuziehen. Die Beratung muss im Hinblick auf die Ursache der Überschreitung des entsprechenden Kriteriums in Anspruch genommen werden. Als professionelle Beratung wird die Beratung durch den jeweiligen Fachberater des DTSchB, der Fachtierarzt, ein unabhängiger Futtermittelberater und ähnliche anerkannt.
</t>
    </r>
    <r>
      <rPr>
        <b/>
        <sz val="10"/>
        <color theme="1"/>
        <rFont val="Arial"/>
        <family val="2"/>
      </rPr>
      <t>keine Grenzwertüberschreitung = n. a.</t>
    </r>
  </si>
  <si>
    <r>
      <t xml:space="preserve">Der Tierhalter soll die in der professionellen Beratung vereinbarten Verbesserungsmaßen durchführen und diese dokumentieren.
</t>
    </r>
    <r>
      <rPr>
        <b/>
        <sz val="10"/>
        <color theme="1"/>
        <rFont val="Arial"/>
        <family val="2"/>
      </rPr>
      <t>keine Grenzwertüberschreitung = n. a.</t>
    </r>
  </si>
  <si>
    <r>
      <t xml:space="preserve">Überprüfung der MU 9.1 "Abgabe von TSL-Milchkühen an ein TSL-Schlachtunternehmen" in seiner gültigen Fassung. Das Dokument ist vom Landwirt auszufüllen und zu unterschreiben. Das Original bleibt auf dem Betrieb. Eine Kopie geht an das Schlachtunternehmen.
</t>
    </r>
    <r>
      <rPr>
        <b/>
        <sz val="10"/>
        <color theme="1"/>
        <rFont val="Arial"/>
        <family val="2"/>
      </rPr>
      <t>Erstaudit = n. a.</t>
    </r>
  </si>
  <si>
    <t>Die Kühe, deren Fleisch unter dem Label "Für Mehr Tierschutz" vermarktet werden soll, wurden mind. 300 Tage unter Labelkriterien gehalten.</t>
  </si>
  <si>
    <r>
      <t xml:space="preserve">Die Anzahl niedertragender Rinder, die an ein Schlachtunternehmen geliefert wurde, muss dem DTSchB z.B.in Form der MU 9.7  innerhalb von 24 Stunden nach Abgabe der Tiere übermittelt werden. 
</t>
    </r>
    <r>
      <rPr>
        <b/>
        <sz val="10"/>
        <color theme="1"/>
        <rFont val="Arial"/>
        <family val="2"/>
      </rPr>
      <t>Erstaudit = n. a.</t>
    </r>
  </si>
  <si>
    <r>
      <t xml:space="preserve">MU SB oder gleichwertige Dokumentation ist schriftlich an den DTSchB zu übermitteln, z. B. in Kopie per E-Mail. Prüfung der Eingangsbestätigung über die Meldung. </t>
    </r>
    <r>
      <rPr>
        <b/>
        <sz val="10"/>
        <color theme="1"/>
        <rFont val="Arial"/>
        <family val="2"/>
      </rPr>
      <t>Erstaudit = n. a.</t>
    </r>
  </si>
  <si>
    <r>
      <t>Gültig ab: 20.02.2024
*Übergangsfrist für Bestandsbetrieb</t>
    </r>
    <r>
      <rPr>
        <sz val="8"/>
        <rFont val="Arial"/>
        <family val="2"/>
      </rPr>
      <t xml:space="preserve">e (Zertifizierung vor 01.01.;  s. bereichsspezifische Richtlinie, Kap. 1.2): </t>
    </r>
    <r>
      <rPr>
        <sz val="8"/>
        <color theme="1"/>
        <rFont val="Arial"/>
        <family val="2"/>
      </rPr>
      <t>Erfassung von Abweichungen ab 01.01., Berücksichtigung in Risikoeinstufung ab 01.07.</t>
    </r>
  </si>
  <si>
    <r>
      <t xml:space="preserve">Gültig ab: 20.02.2024
*Übergangsfrist für Bestandsbetriebe (Zertifizierung vor 01.01.; </t>
    </r>
    <r>
      <rPr>
        <sz val="8"/>
        <rFont val="Arial"/>
        <family val="2"/>
      </rPr>
      <t xml:space="preserve"> s. bereichsspezifische Richtlinie, Kap. 1.2</t>
    </r>
    <r>
      <rPr>
        <sz val="8"/>
        <color theme="1"/>
        <rFont val="Arial"/>
        <family val="2"/>
      </rPr>
      <t>): Erfassung von Abweichungen ab 01.01., Berücksichtigung in Risikoeinstufung ab 01.07.</t>
    </r>
  </si>
  <si>
    <t>Die genauen Angaben zu den Fressgangbreiten je Gruppe sind dem Betriebsbeschreibungsbogen zu entnehmen. Sie müssen nicht in jedem Audit neu erhoben werden. Die Fressgänge sollen in Ställen, die nach dem 01.01.2003 gebaut wurden, mindestens 3,5 m betragen. In Ställen, die vor dem Jahr 2003 gebaut wurden, sollen die Fressgänge mindestens 3 m betragen.</t>
  </si>
  <si>
    <t>Die genauen Angaben zu den Durchgangsbreiten je Gruppe sind dem Betriebsbeschreibungsbogen zu entnehmen. Sie müssen nicht in jedem Audit neu erhoben werden. In Ställen, die vor dem Jahr 2003 gebaut wurden, sollen die Laufgänge mindestens 2 m betragen, sofern ein ungehinderter Kuhverkehr gewährleistet ist.</t>
  </si>
  <si>
    <t xml:space="preserve">Die genauen Angaben zur Fressplatzbreite je Gruppe sind dem Betriebsbeschreibungsbogen zu entnehmen. Sie müssen nicht in jedem Audit neu erhoben werden. Unabhängig vom System (z. B. Fressfanggitter, Nackenrohr, flexible Kunststoffabtrennungen) soll pro Kuh eine Fressplatzbreite von 65 cm vorgehalten werden. Es wird eine Fertigungstoleranz von max. 3 cm gewährt. 
Zur Berechnung der Anzahl der Fressplätze bei Futtertischen mit Nackenrohr oder flexiblen Kunststoffabtrennungen  werden pro Fressplatz 70 cm zu Grunde gelegt.
</t>
  </si>
  <si>
    <t xml:space="preserve">Tiere vor und nach der Geburt sollen in gesonderten Buchten untergebracht werden können. Abkalbebuchten müssen für 5 % der max. Herdengröße vorgehalten werden. Die genauen Angaben zum Abkalbebereich sind dem Betriebsbeschreibungsbogen zu entnehmen. Sie müssen nicht in jedem Audit neu erhoben werden. Ausgenommen von den oben genannten Vorgaben sind Betriebe, die nachweislich vor dem 01.07.2018 erstzertifiziert wurden und eine entsprechende, vom DTSchB ausgestellte BiB vorweisen können.
In den Abkalbeboxen sollen mind. 10 m² pro Kuh (bei einer Unterbringung in der Kleingruppe) oder 15 m² pro Kuh (im Einzelabteil) zur Verfügung stehen, davon müssen mindestens 8 m² pro Kuh als Liegefläche eingestreut sein. </t>
  </si>
  <si>
    <t>Die Abkalbebucht ist frei von Haltunsgeinrichtungen, wie z. B. Liegeboxenbügeln</t>
  </si>
  <si>
    <t>Die Abkalbebucht wird regelmäßig gereinigt und desinfiziert.</t>
  </si>
  <si>
    <t>Bei Kalbung auf der Weide: Es handelt sich um eine stallnahe Weide mit direktem Zugang zum Abkalbebereich.</t>
  </si>
  <si>
    <t>2. Physische Prüfung auf dem Laufhof und auf der Weide - Anforderungen an die Premiumstufe</t>
  </si>
  <si>
    <t>Der Boden des Laufhof ist planbefestigt oder mit einem Spaltenboden ausgestattet.</t>
  </si>
  <si>
    <t>Der Boden des Laufhof wird rutschfest und sauber gehalten.</t>
  </si>
  <si>
    <t>Der Boden des Laufhof ist unabhängig von der Witterung rutschfest und sauber zu halten. Die Laufflächen sind mehrmals täglich  zu entmisten.</t>
  </si>
  <si>
    <r>
      <t xml:space="preserve">Der Laufhof darf in den Wintermonaten oder an Tagen mit winterlichen Verhältnissen zum Zwecke der Beseitigung von Schnee und Eis kurzfristig geschlossen sein. Vorrang hat die Sicherheit der Tiere. Abweichungen, in diesem Fall das Sperren des Laufhof, sind innerhalb der täglichen Kontrolle (Stallbuch) zu dokumentieren, ebenso das Einfrieren von Schiebern. Sowie es die Witterungsverhältnisse ermöglichen, soll der Laufhof sofort gereinigt und den Tieren zur Verfügung gestellt werden. 
</t>
    </r>
    <r>
      <rPr>
        <b/>
        <sz val="10"/>
        <color theme="1"/>
        <rFont val="Arial"/>
        <family val="2"/>
      </rPr>
      <t>Der Laufhof steht unbegründet nicht ganzjährig zur Verfügung = K.O.</t>
    </r>
  </si>
  <si>
    <t>Den laktierenden Kühen wird während der standortüblichen Vegetationsperiode für mindestens 6 h täglich der Zugang zur Weide gewährt.</t>
  </si>
  <si>
    <r>
      <t xml:space="preserve">Erläuterungen zur Erfassung der TBK siehe MU 9.9.
Die Ergebnisse der Erfassung der TBK sind in der MU 9.12 zu dokumentierten. Die MU ist verpflichtend zusammen mit dem Auditbericht beim DTSchB einzureichen.
</t>
    </r>
    <r>
      <rPr>
        <b/>
        <sz val="10"/>
        <color theme="1"/>
        <rFont val="Arial"/>
        <family val="2"/>
      </rPr>
      <t>Grenzwert: Anteil unterkonditionierter Kühe: 10 %</t>
    </r>
  </si>
  <si>
    <r>
      <t xml:space="preserve">Der Anteil der </t>
    </r>
    <r>
      <rPr>
        <b/>
        <sz val="10"/>
        <color theme="1"/>
        <rFont val="Arial"/>
        <family val="2"/>
      </rPr>
      <t>überkonditionierten Tiere</t>
    </r>
    <r>
      <rPr>
        <sz val="10"/>
        <color theme="1"/>
        <rFont val="Arial"/>
        <family val="2"/>
      </rPr>
      <t xml:space="preserve"> liegt bei max. 10 %.</t>
    </r>
  </si>
  <si>
    <r>
      <t xml:space="preserve">Erläuterungen zur Erfassung der TBK siehe MU 9.9.
Die Ergebnisse der Erfassung der TBK sind in der MU 9.12 zu dokumentierten. Die MU ist verpflichtend zusammen mit dem Auditbericht beim DTSchB einzureichen.
</t>
    </r>
    <r>
      <rPr>
        <b/>
        <sz val="10"/>
        <color theme="1"/>
        <rFont val="Arial"/>
        <family val="2"/>
      </rPr>
      <t>Grenzwert: Anteil überkonditionierter Kühe: 10 %</t>
    </r>
  </si>
  <si>
    <r>
      <t xml:space="preserve">Erläuterungen zur Erfassung der TBK siehe MU 9.9.
Die Ergebnisse der Erfassung der TBK sind in der MU 9.12 zu dokumentierten. Die MU ist verpflichtend zusammen mit dem Auditbericht beim DTSchB einzureichen.
</t>
    </r>
    <r>
      <rPr>
        <b/>
        <sz val="10"/>
        <color theme="1"/>
        <rFont val="Arial"/>
        <family val="2"/>
      </rPr>
      <t>Grenzwert: Anteil schlecht gepflegter Klauen in der Herde liegt bei 10 %</t>
    </r>
  </si>
  <si>
    <r>
      <t xml:space="preserve">Erläuterungen zur Erfassung der TBK siehe MU 9.9.
Die Ergebnisse der Erfassung der TBK sind in der MU 9.12 zu dokumentierten. Die MU ist verpflichtend zusammen mit dem Auditbericht beim DTSchB einzureichen.
</t>
    </r>
    <r>
      <rPr>
        <b/>
        <sz val="10"/>
        <color theme="1"/>
        <rFont val="Arial"/>
        <family val="2"/>
      </rPr>
      <t>Grenzwert: Anteil schlecht gepflegter Klauen in der Herde liegt bei 5 %</t>
    </r>
  </si>
  <si>
    <r>
      <t xml:space="preserve">Erläuterungen zur Erfassung TBK siehe MU 9.9.
Die Ergebnisse der Erfassung der TBK sind in der MU 9.12 zu dokumentierten. Die MU ist verpflichtend zusammen mit dem Auditbericht beim DTSchB einzureichen.
</t>
    </r>
    <r>
      <rPr>
        <b/>
        <sz val="10"/>
        <color theme="1"/>
        <rFont val="Arial"/>
        <family val="2"/>
      </rPr>
      <t xml:space="preserve">Grenzwert:  Anteil lahmer Kühe in der Herde liegt bei 10 % </t>
    </r>
  </si>
  <si>
    <r>
      <t xml:space="preserve">Erläuterungen zur Erfassung TBK siehe MU 9.9.
Die Ergebnisse der Erfassung der TBK sind in der MU 9.12 zu dokumentierten. Die MU ist verpflichtend zusammen mit dem Auditbericht beim DTSchB einzureichen.
</t>
    </r>
    <r>
      <rPr>
        <b/>
        <sz val="10"/>
        <color theme="1"/>
        <rFont val="Arial"/>
        <family val="2"/>
      </rPr>
      <t xml:space="preserve">Grenzwert:  Anteil lahmer Kühe in der Herde liegt bei 5 % </t>
    </r>
  </si>
  <si>
    <r>
      <t xml:space="preserve">Erläuterungen zur Erfassung der TBK siehe MU 9.9.
Die Ergebnisse der Erfassung der TBK sind in der MU 9.12 zu dokumentierten. Die MU ist verpflichtend zusammen mit dem Auditbericht beim DTSchB einzureichen.
</t>
    </r>
    <r>
      <rPr>
        <b/>
        <sz val="10"/>
        <color theme="1"/>
        <rFont val="Arial"/>
        <family val="2"/>
      </rPr>
      <t>Schwellenwert:  Anteil verschmutzter Kühe in der Herde liegt bei 15%</t>
    </r>
  </si>
  <si>
    <r>
      <t xml:space="preserve">Der Anteil der Tiere mit </t>
    </r>
    <r>
      <rPr>
        <b/>
        <sz val="10"/>
        <color theme="1"/>
        <rFont val="Arial"/>
        <family val="2"/>
      </rPr>
      <t>haarlosen Stellen</t>
    </r>
    <r>
      <rPr>
        <sz val="10"/>
        <color theme="1"/>
        <rFont val="Arial"/>
        <family val="2"/>
      </rPr>
      <t xml:space="preserve"> liegt bei max. 10 %.</t>
    </r>
  </si>
  <si>
    <r>
      <t>Erläuterungen zur Erfassung tierbezogener Kriterien siehe MU 9.9.
Die Ergebnisse der Erfassung der TBK sind in der MU 9.12 zu dokumentierten. Die MU ist verpflichtend zusammen mit dem Auditbericht beim DTSchB einzureichen.
S</t>
    </r>
    <r>
      <rPr>
        <b/>
        <sz val="10"/>
        <color theme="1"/>
        <rFont val="Arial"/>
        <family val="2"/>
      </rPr>
      <t>chwellenwert:  Anteil an Kühen mit haarlosen Stellen liegt bei 10 %</t>
    </r>
  </si>
  <si>
    <r>
      <t xml:space="preserve">Erläuterungen zur Erfassung der TBK siehe MU 9.9.Die Ergebnisse der Erfassung der TBK sind in der MU 9.12 zu dokumentierten. Die MU ist verpflichtend zusammen mit dem Auditbericht beim DTSchB einzureichen.
</t>
    </r>
    <r>
      <rPr>
        <b/>
        <sz val="10"/>
        <color theme="1"/>
        <rFont val="Arial"/>
        <family val="2"/>
      </rPr>
      <t>Grenzwert: Anteil an Kühen mit Schwellungen liegt  bei 15 %.</t>
    </r>
  </si>
  <si>
    <r>
      <t xml:space="preserve">Der Anteil der Tiere mit </t>
    </r>
    <r>
      <rPr>
        <b/>
        <sz val="10"/>
        <color theme="1"/>
        <rFont val="Arial"/>
        <family val="2"/>
      </rPr>
      <t>anderen Krankheiten und Verletzungen</t>
    </r>
    <r>
      <rPr>
        <sz val="10"/>
        <color theme="1"/>
        <rFont val="Arial"/>
        <family val="2"/>
      </rPr>
      <t xml:space="preserve"> liegt bei max. 5 %.</t>
    </r>
  </si>
  <si>
    <r>
      <t xml:space="preserve">Erläuterungen zur Erfassung der TBK siehe MU 9.9.Die Ergebnisse der Erfassung der TBK sind in der MU 9.12 zu dokumentierten. Die MU ist verpflichtend zusammen mit dem Auditbericht beim DTSchB einzureichen.
</t>
    </r>
    <r>
      <rPr>
        <b/>
        <sz val="10"/>
        <color theme="1"/>
        <rFont val="Arial"/>
        <family val="2"/>
      </rPr>
      <t>Schwellenwert:  Anteil kranker und verletzter Kühe in der Herde liegt bei 5 %</t>
    </r>
  </si>
  <si>
    <t>Nachweis über einen gültigen Vertrag mit der Zertifizierungsgesellschaft wird im Betriebsbeschreibungsbogen bestätigt.</t>
  </si>
  <si>
    <t>Die Nutzungsbedingungen und Vorgaben des Labelgebers werden durch den Systemteilnehmer anerkannt.</t>
  </si>
  <si>
    <t>Nachweis wird im Betriebsbeschreibungsbogen bestätigt. Dieser enthält u.a. die Datenschutzerklärung und eine Einwilligung zur Dateneinsicht durch den DTSchB.</t>
  </si>
  <si>
    <r>
      <t xml:space="preserve">Verpflichtung alle 2 Kalenderjahre an einer Fortbildung mit den Themenbereichen Tierverhalten, Tierschutz und/oder Tierhaltung von Milchkühen teilzunehmen. E-Learning Module werden anerkannt, wenn sie mind. 2 h dauern.
</t>
    </r>
    <r>
      <rPr>
        <b/>
        <sz val="10"/>
        <color theme="1"/>
        <rFont val="Arial"/>
        <family val="2"/>
      </rPr>
      <t>Erstaudit = n. a.</t>
    </r>
  </si>
  <si>
    <t>Ein gültiger Bestandsbetreuungsvertrag mit dem Tierarzt liegt vor.</t>
  </si>
  <si>
    <r>
      <t xml:space="preserve">Die Dokumentationen über den Einsatz von Antibiotika wurde mindestens </t>
    </r>
    <r>
      <rPr>
        <b/>
        <sz val="10"/>
        <color theme="1"/>
        <rFont val="Arial"/>
        <family val="2"/>
      </rPr>
      <t>halbjährlich</t>
    </r>
    <r>
      <rPr>
        <sz val="10"/>
        <color theme="1"/>
        <rFont val="Arial"/>
        <family val="2"/>
      </rPr>
      <t xml:space="preserve"> an den DTSchB übermittelt.</t>
    </r>
  </si>
  <si>
    <t>Reserveantibiotika aus der Humanmedizin werden nur ausnahmsweise im Falle eines Therapienotstandes eingesetzt.</t>
  </si>
  <si>
    <t>Von der für die Klauenpflege verantwortlichen Person liegt ein Fortbildungsnachweis für die Klauenpflege vor.*</t>
  </si>
  <si>
    <t>Das Veröden der Hornanlagen bei unter 6 Wochen alten Kälbern wird ausschließlich mittels thermischer Verfahren unter Lokalanästhesie, einer Sedierung und einem Schmerzmittel durchgeführt.</t>
  </si>
  <si>
    <t>Es werden in allen Altersstadien keine  Gaumenringe eingezogen</t>
  </si>
  <si>
    <t>Die Person, die die TBK erfasst ist durch den DTSchB geschult.</t>
  </si>
  <si>
    <r>
      <t xml:space="preserve">Teilnahmebescheinigung vom DTSchB ist vorzulegen.
</t>
    </r>
    <r>
      <rPr>
        <b/>
        <sz val="10"/>
        <color theme="1"/>
        <rFont val="Arial"/>
        <family val="2"/>
      </rPr>
      <t>Erstaudit = n. a.</t>
    </r>
  </si>
  <si>
    <t>Bei der Erfassung der TBK wurde der Stichprobenumfang eingehalten.</t>
  </si>
  <si>
    <r>
      <t xml:space="preserve">Erläuterungen zur Erfassung der TBK siehe MU 9.9.  
Die Ergebnisse der Erfassung der TBK sind in der MU 9.15 zu dokumentierten. Die MU ist verpflichtend zusammen mit dem Auditbericht beim DTSchB einzureichen.
</t>
    </r>
    <r>
      <rPr>
        <b/>
        <sz val="10"/>
        <color theme="1"/>
        <rFont val="Arial"/>
        <family val="2"/>
      </rPr>
      <t>Schwellenwert: 36 Monate</t>
    </r>
    <r>
      <rPr>
        <sz val="10"/>
        <color theme="1"/>
        <rFont val="Arial"/>
        <family val="2"/>
      </rPr>
      <t xml:space="preserve">     </t>
    </r>
  </si>
  <si>
    <r>
      <t xml:space="preserve">Erläuterungen zur Erfassung der TBK siehe MU 9.9.
Die Ergebnisse der Erfassung der TBK sind in der MU 9.15 zu dokumentierten. Die MU ist verpflichtend zusammen mit dem Auditbericht beim DTSchB einzureichen.
</t>
    </r>
    <r>
      <rPr>
        <b/>
        <sz val="10"/>
        <color theme="1"/>
        <rFont val="Arial"/>
        <family val="2"/>
      </rPr>
      <t xml:space="preserve">Schwellenwert: Eutergesunde Kühe: 50 % der Kühe &lt; 100.000 Zellen/ml
</t>
    </r>
  </si>
  <si>
    <r>
      <t xml:space="preserve">Erläuterungen zur Erfassung der TBK siehe MU 9.9.
Die Ergebnisse der Erfassung der TBK sind in der MU 9.15 zu dokumentierten. Die MU ist verpflichtend zusammen mit dem Auditbericht beim DTSchB einzureichen.
</t>
    </r>
    <r>
      <rPr>
        <b/>
        <sz val="10"/>
        <color theme="1"/>
        <rFont val="Arial"/>
        <family val="2"/>
      </rPr>
      <t>Grenzwert: Euterkranke/auffällige Tiere: 15 % der Kühe &gt; 400.000 Zellen/ml</t>
    </r>
  </si>
  <si>
    <r>
      <t xml:space="preserve">Die Ergebnisse der Erfassung der TBK sind in der MU 9.15 zu dokumentierten. Die MU ist verpflichtend zusammen mit dem Auditbericht beim DTSchB einzureichen.
                                                                                                                                                                                                                                                                                                                                                                             </t>
    </r>
    <r>
      <rPr>
        <b/>
        <sz val="10"/>
        <color theme="1"/>
        <rFont val="Arial"/>
        <family val="2"/>
      </rPr>
      <t>Schwellenwert: 1. bis 60. Laktationstag (LT): maximal 6 % Abgänge
1. LT bis Laktationsende: maximal 25 % Abgänge (inklusive Abgänge vom 1. bis 60. LT)</t>
    </r>
  </si>
  <si>
    <r>
      <t xml:space="preserve">Erläuterungen zur Erfassung der TBK siehe MU 9.9.
Die Ergebnisse der Erfassung der TBK sind in der MU 9.15 zu dokumentierten. Die MU ist verpflichtend zusammen mit dem Auditbericht beim DTSchB einzureichen.
</t>
    </r>
    <r>
      <rPr>
        <b/>
        <sz val="10"/>
        <color theme="1"/>
        <rFont val="Arial"/>
        <family val="2"/>
      </rPr>
      <t>Grenzwert: Anteil Verluste liegen bei 5 %.</t>
    </r>
    <r>
      <rPr>
        <sz val="10"/>
        <color theme="1"/>
        <rFont val="Arial"/>
        <family val="2"/>
      </rPr>
      <t xml:space="preserve"> Die Ursachen für die Tierverluste müssen im Stalltagebuch o.ä. notiert werden.</t>
    </r>
  </si>
  <si>
    <r>
      <t xml:space="preserve">Erläuterungen zur Erfassung der TBK siehe MU 9.9.
Die Ergebnisse der Erfassung der TBK sind in der MU 9.15 zu dokumentierten. Die MU ist verpflichtend zusammen mit dem Auditbericht beim DTSchB einzureichen.
</t>
    </r>
    <r>
      <rPr>
        <b/>
        <sz val="10"/>
        <color theme="1"/>
        <rFont val="Arial"/>
        <family val="2"/>
      </rPr>
      <t xml:space="preserve">Grenzwert: 
Unterkonditionierte Kühe ≤ 10 %
Überkonditionierte Kühe ≤ 10 %
</t>
    </r>
  </si>
  <si>
    <r>
      <t xml:space="preserve">Erläuterungen zur Erfassung der TBK siehe MU 9.9.
Die Ergebnisse der Erfassung der TBK sind in der MU 9.12 zu dokumentierten. Die MU ist verpflichtend zusammen mit dem Auditbericht beim DTSchB einzureichen.
</t>
    </r>
    <r>
      <rPr>
        <b/>
        <sz val="10"/>
        <color theme="1"/>
        <rFont val="Arial"/>
        <family val="2"/>
      </rPr>
      <t>Schwellenwert: Anteil an Totgeburten liegen bei 10 %</t>
    </r>
  </si>
  <si>
    <r>
      <t xml:space="preserve">Erläuterungen zur Erfassung der TBK siehe MU 9.9.
Die Ergebnisse der Erfassung der TBK sind in der MU 9.12 zu dokumentierten. Die MU ist verpflichtend zusammen mit dem Auditbericht beim DTSchB einzureichen.
</t>
    </r>
    <r>
      <rPr>
        <b/>
        <sz val="10"/>
        <color theme="1"/>
        <rFont val="Arial"/>
        <family val="2"/>
      </rPr>
      <t xml:space="preserve">Schwellenwert: Anteil an Totgeburten liegen bei 5 % </t>
    </r>
  </si>
  <si>
    <r>
      <t xml:space="preserve">Erläuterungen zur Erfassung der TBK siehe MU 9.9.
Die Ergebnisse der Erfassung der TBK sind in der MU 9.15 zu dokumentierten. Die MU ist verpflichtend zusammen mit dem Auditbericht beim DTSchB einzureichen.
</t>
    </r>
    <r>
      <rPr>
        <b/>
        <sz val="10"/>
        <color theme="1"/>
        <rFont val="Arial"/>
        <family val="2"/>
      </rPr>
      <t>Schwellenwert: Anteil an Schwergeburten liegen bei 10 %</t>
    </r>
  </si>
  <si>
    <r>
      <t xml:space="preserve">Erläuterungen zur Erfassung der TBK siehe MU 9.9.
Die Ergebnisse der Erfassung der TBK sind in der MU 9.15 zu dokumentierten. Die MU ist verpflichtend zusammen mit dem Auditbericht beim DTSchB einzureichen.
Grenzwert: Anteil Kälberverluste liegt bei 10%.  Die Ursachen für die Kälberverluste müssen im Stalltagebuch o.ä. notiert werden. 
</t>
    </r>
    <r>
      <rPr>
        <b/>
        <sz val="10"/>
        <color theme="1"/>
        <rFont val="Arial"/>
        <family val="2"/>
      </rPr>
      <t>Bei Erstaudit = n. a.</t>
    </r>
  </si>
  <si>
    <r>
      <t xml:space="preserve">Erläuterungen zur Erfassung der TBK siehe MU 9.9.
Die Ergebnisse der Erfassung der TBK sind in der MU 9.15 zu dokumentierten. Die MU ist verpflichtend zusammen mit dem Auditbericht beim DTSchB einzureichen.
Grenzwert: Anteil Kälberverluste liegt bei 8 %.  Die Ursachen für die Kälberverluste müssen im Stalltagebuch o.ä. notiert werden. 
</t>
    </r>
    <r>
      <rPr>
        <b/>
        <sz val="10"/>
        <color theme="1"/>
        <rFont val="Arial"/>
        <family val="2"/>
      </rPr>
      <t>Bei Erstaudit = n. a.</t>
    </r>
  </si>
  <si>
    <t>Bei Grenzwertüberschreitung:
Der Tierhalter hat eine professionelle Beratung in Anspruch genommen.</t>
  </si>
  <si>
    <t xml:space="preserve">Bei Abgabe von niedertragenden Rindern an ein Schlachtunternehmen: Es war zu erwarten, dass das Muttertier bis zur Geburt leiden würde. </t>
  </si>
  <si>
    <r>
      <t xml:space="preserve">In begründeten Ausnahmefällen ist die Schlachtung eines tragenden Rindes in den ersten 3 Monaten der Trächtigkeit zulässig, wenn zu erwarten ist, dass das Muttertier bis zur Geburt leiden würde, während es zu diesem frühen Trächtigkeitsstadium noch transportfähig ist und das Fleisch verzehrtauglich sein wird. Die tierärztliche Indikation muss dokumentiert sein.
</t>
    </r>
    <r>
      <rPr>
        <b/>
        <sz val="10"/>
        <color theme="1"/>
        <rFont val="Arial"/>
        <family val="2"/>
      </rPr>
      <t>Keine Abgabe von niedertragenden Rindern an ein Schlachtunternehmen = n. a.</t>
    </r>
  </si>
  <si>
    <t>Bei Abgabe von niedertragenden Rindern an ein Schlachtunternehmen: Die MU 9.7 oder eine gleichwertige Dokumentation wurde innerhalb von 24 Stunden nach Abgabe der Tiere an den DTSchB übermittelt.</t>
  </si>
  <si>
    <t>Bei Nottötungen tragender Rinder: Es liegt eine tierärztliche Indikation für die Nottötung vor.</t>
  </si>
  <si>
    <t>Es wurde bei den Kühen vor dem Transport zum Schlachtunternehmen eine richtlinienkonforme Trächtigkeitsuntersuchung (TU) durchgeführt und dokumentiert.</t>
  </si>
  <si>
    <r>
      <t xml:space="preserve">Am Tag des Transports zum Schlachthof soll für jedes für die Schlachtung vorgesehene weibliche Rind, das älter als 18 Monate ist, das Ergebnis einer Trächtigkeitsuntersuchung vorliegen. Ausgenommen hiervon sind Kühe in den ersten 50 Tagen nach der Kalbung. Die TU darf bezogen auf den Schlachttermin nicht weiter als 4 Wochen zurückliegen. Die Tu darf von einem Tierarzt, einem Fachagrarwirt für Besamungswesen oder einem Besamungstechniker durchgeführt werden. Als TU anerkannt sind der Trächtigkeitstest in der Milch und im Blut ab dem 28. Tag nach Besamung, die rektale Untersuchung ab dem 35. Tag nach Besamung sowie die Ultraschall-Untersuchung ab dem 28. Tag nach Besamung. Wurde das Tier weder besamt noch hatte es Kontakt zum Bullen, so kann der Landwirt anhand der MU 9.8 "Bestätigung des Ausschluss einer Trächtigkeit" in seiner gültigen Fassung mit seiner Unterschrift bestätigen, dass das Tier nicht tragend ist.
</t>
    </r>
    <r>
      <rPr>
        <b/>
        <sz val="10"/>
        <color theme="1"/>
        <rFont val="Arial"/>
        <family val="2"/>
      </rPr>
      <t>Fehlende TU = K.O.
Erstaudit = n. a.</t>
    </r>
    <r>
      <rPr>
        <sz val="10"/>
        <color theme="1"/>
        <rFont val="Arial"/>
        <family val="2"/>
      </rPr>
      <t xml:space="preserve">
                                         </t>
    </r>
  </si>
  <si>
    <r>
      <t xml:space="preserve">Für Tiere, die an ein Schlachtunternehmen abgegeben werden, ist die ausgefüllte MU 9.1 vorzulegen.
</t>
    </r>
    <r>
      <rPr>
        <b/>
        <sz val="10"/>
        <color theme="1"/>
        <rFont val="Arial"/>
        <family val="2"/>
      </rPr>
      <t>Erstaudit = n. a.</t>
    </r>
  </si>
  <si>
    <t>Die Dokumentationen über die Schlachtbefunde der TBK wurde mindestens quartalsweise an den DTSchB übermittelt.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</si>
</sst>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10"/>
      <name val="Arial"/>
      <family val="2"/>
    </font>
    <font>
      <b/>
      <sz val="11"/>
      <color theme="1"/>
      <name val="Calibri"/>
      <family val="2"/>
      <scheme val="minor"/>
    </font>
    <font>
      <sz val="10"/>
      <color theme="1"/>
      <name val="Arial"/>
      <family val="2"/>
    </font>
    <font>
      <b/>
      <sz val="10"/>
      <name val="Arial"/>
      <family val="2"/>
    </font>
    <font>
      <b/>
      <sz val="11"/>
      <name val="Calibri"/>
      <family val="2"/>
      <scheme val="minor"/>
    </font>
    <font>
      <sz val="8"/>
      <name val="Arial"/>
      <family val="2"/>
    </font>
    <font>
      <sz val="10"/>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4" borderId="12" applyNumberFormat="0" applyAlignment="0" applyProtection="0"/>
  </cellStyleXfs>
  <cellXfs count="205">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26" fillId="0" borderId="0" xfId="0" applyFont="1" applyBorder="1" applyAlignment="1" applyProtection="1">
      <alignment horizontal="center" vertical="center" wrapText="1"/>
      <protection locked="0"/>
    </xf>
    <xf numFmtId="0" fontId="26" fillId="0" borderId="0"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protection locked="0"/>
    </xf>
    <xf numFmtId="0" fontId="8" fillId="0" borderId="4" xfId="0" applyFont="1" applyBorder="1" applyAlignment="1" applyProtection="1">
      <alignment horizontal="center" vertical="center"/>
    </xf>
    <xf numFmtId="0" fontId="16" fillId="0" borderId="0" xfId="0" applyFont="1" applyBorder="1" applyAlignment="1" applyProtection="1">
      <alignment horizontal="left" vertical="center" wrapText="1"/>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left" vertical="center" wrapText="1"/>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0" fontId="8" fillId="0" borderId="0" xfId="0" applyFont="1" applyAlignment="1" applyProtection="1">
      <alignment horizontal="left" wrapText="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14" fontId="6" fillId="0" borderId="0" xfId="0" applyNumberFormat="1" applyFont="1" applyAlignment="1" applyProtection="1">
      <alignment horizontal="left" vertical="center" wrapText="1"/>
    </xf>
    <xf numFmtId="0" fontId="8" fillId="0" borderId="0" xfId="0" applyNumberFormat="1" applyFont="1" applyBorder="1" applyAlignment="1" applyProtection="1">
      <alignment horizontal="center" vertical="center"/>
    </xf>
    <xf numFmtId="49" fontId="8" fillId="0" borderId="0" xfId="0" applyNumberFormat="1" applyFont="1" applyBorder="1" applyAlignment="1" applyProtection="1">
      <alignment vertical="center" wrapText="1"/>
    </xf>
    <xf numFmtId="1" fontId="15" fillId="0" borderId="0" xfId="0" applyNumberFormat="1" applyFont="1" applyBorder="1" applyAlignment="1" applyProtection="1">
      <alignment horizontal="left" vertical="center"/>
    </xf>
    <xf numFmtId="49" fontId="15" fillId="0" borderId="0" xfId="0" applyNumberFormat="1" applyFont="1" applyBorder="1" applyAlignment="1" applyProtection="1">
      <alignment vertical="center" wrapText="1"/>
    </xf>
    <xf numFmtId="0" fontId="15" fillId="0" borderId="0" xfId="0" applyFont="1" applyBorder="1" applyAlignment="1" applyProtection="1">
      <alignment vertical="center" wrapText="1"/>
    </xf>
    <xf numFmtId="0" fontId="8" fillId="0" borderId="0" xfId="0" applyFont="1" applyAlignment="1" applyProtection="1">
      <alignment vertical="center" wrapText="1"/>
    </xf>
    <xf numFmtId="0" fontId="8" fillId="0" borderId="0" xfId="0" applyFont="1" applyAlignment="1" applyProtection="1">
      <alignment horizontal="left" vertical="center" wrapText="1"/>
    </xf>
    <xf numFmtId="1" fontId="22" fillId="0" borderId="0" xfId="0" applyNumberFormat="1" applyFont="1" applyBorder="1" applyAlignment="1" applyProtection="1">
      <alignment horizontal="left" vertical="center"/>
    </xf>
    <xf numFmtId="49" fontId="22" fillId="0" borderId="0" xfId="0" applyNumberFormat="1" applyFont="1" applyBorder="1" applyAlignment="1" applyProtection="1">
      <alignment vertical="center" wrapText="1"/>
    </xf>
    <xf numFmtId="1" fontId="26" fillId="0" borderId="0" xfId="0" applyNumberFormat="1" applyFont="1" applyBorder="1" applyAlignment="1" applyProtection="1">
      <alignment horizontal="left" vertical="center"/>
    </xf>
    <xf numFmtId="49" fontId="26" fillId="0" borderId="0" xfId="0" applyNumberFormat="1" applyFont="1" applyBorder="1" applyAlignment="1" applyProtection="1">
      <alignment vertical="center" wrapText="1"/>
    </xf>
    <xf numFmtId="0" fontId="26" fillId="0" borderId="0" xfId="0" applyFont="1" applyAlignment="1" applyProtection="1">
      <alignment vertical="center" wrapText="1"/>
    </xf>
    <xf numFmtId="0" fontId="9" fillId="0" borderId="0" xfId="0" applyFont="1" applyAlignment="1" applyProtection="1">
      <alignment vertical="center" wrapText="1"/>
    </xf>
    <xf numFmtId="0" fontId="22" fillId="0" borderId="0" xfId="0" applyFont="1" applyAlignment="1" applyProtection="1">
      <alignment vertical="center" wrapText="1"/>
    </xf>
    <xf numFmtId="0" fontId="8" fillId="6" borderId="0" xfId="0" applyFont="1" applyFill="1" applyAlignment="1" applyProtection="1">
      <alignment vertical="center" wrapText="1"/>
    </xf>
    <xf numFmtId="0" fontId="8" fillId="0" borderId="0" xfId="0" applyFont="1" applyFill="1" applyAlignment="1" applyProtection="1">
      <alignment vertical="center" wrapText="1"/>
    </xf>
    <xf numFmtId="0" fontId="22" fillId="6" borderId="0" xfId="0" applyFont="1" applyFill="1" applyAlignment="1" applyProtection="1">
      <alignment vertical="center" wrapText="1"/>
    </xf>
    <xf numFmtId="0" fontId="22" fillId="0" borderId="0" xfId="0" applyFont="1" applyBorder="1" applyAlignment="1" applyProtection="1">
      <alignment vertical="center" wrapText="1"/>
    </xf>
    <xf numFmtId="165" fontId="15" fillId="0" borderId="0" xfId="0" applyNumberFormat="1" applyFont="1" applyBorder="1" applyAlignment="1" applyProtection="1">
      <alignment horizontal="center" vertical="center"/>
    </xf>
    <xf numFmtId="0" fontId="9" fillId="0" borderId="0" xfId="0" applyFont="1" applyBorder="1" applyAlignment="1" applyProtection="1">
      <alignment vertical="center" wrapText="1"/>
    </xf>
    <xf numFmtId="165" fontId="22" fillId="0" borderId="0" xfId="0" applyNumberFormat="1" applyFont="1" applyBorder="1" applyAlignment="1" applyProtection="1">
      <alignment horizontal="center" vertical="center"/>
    </xf>
    <xf numFmtId="49" fontId="22" fillId="0" borderId="0" xfId="0" applyNumberFormat="1" applyFont="1" applyAlignment="1" applyProtection="1">
      <alignment vertical="center" wrapText="1"/>
    </xf>
    <xf numFmtId="165" fontId="26" fillId="0" borderId="0" xfId="0" applyNumberFormat="1" applyFont="1" applyBorder="1" applyAlignment="1" applyProtection="1">
      <alignment horizontal="center" vertical="center"/>
    </xf>
    <xf numFmtId="49" fontId="26" fillId="0" borderId="0" xfId="0" applyNumberFormat="1" applyFont="1" applyAlignment="1" applyProtection="1">
      <alignment vertical="center" wrapText="1"/>
    </xf>
    <xf numFmtId="0" fontId="26" fillId="6" borderId="0" xfId="0" applyFont="1" applyFill="1" applyAlignment="1" applyProtection="1">
      <alignment vertical="center" wrapText="1"/>
    </xf>
    <xf numFmtId="0" fontId="8" fillId="6" borderId="0" xfId="0" applyFont="1" applyFill="1" applyBorder="1" applyAlignment="1" applyProtection="1">
      <alignment vertical="center" wrapText="1"/>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0" fontId="26" fillId="0" borderId="0" xfId="0" applyNumberFormat="1" applyFont="1" applyBorder="1" applyAlignment="1" applyProtection="1">
      <alignment horizontal="left" vertical="center"/>
    </xf>
    <xf numFmtId="0" fontId="26" fillId="0" borderId="0" xfId="0" applyNumberFormat="1" applyFont="1" applyBorder="1" applyAlignment="1" applyProtection="1">
      <alignment horizontal="center" vertical="center"/>
    </xf>
    <xf numFmtId="0" fontId="26" fillId="0" borderId="0" xfId="0" applyFont="1" applyBorder="1" applyAlignment="1" applyProtection="1">
      <alignment horizontal="left"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20" fillId="0" borderId="0" xfId="0" applyFont="1" applyBorder="1" applyAlignment="1" applyProtection="1">
      <alignment horizontal="left" vertical="center" wrapText="1"/>
    </xf>
    <xf numFmtId="0" fontId="8" fillId="0" borderId="0" xfId="0" applyNumberFormat="1" applyFont="1" applyBorder="1" applyAlignment="1" applyProtection="1">
      <alignment horizontal="left" vertical="center"/>
    </xf>
    <xf numFmtId="0" fontId="8" fillId="0" borderId="0" xfId="0" applyFont="1" applyFill="1" applyAlignment="1" applyProtection="1">
      <alignment horizontal="left" vertical="center" wrapText="1"/>
    </xf>
    <xf numFmtId="0" fontId="8" fillId="6" borderId="0" xfId="0" applyFont="1" applyFill="1" applyAlignment="1" applyProtection="1">
      <alignment horizontal="left" vertical="center" wrapText="1"/>
    </xf>
    <xf numFmtId="0" fontId="22" fillId="0" borderId="0" xfId="0" applyNumberFormat="1" applyFont="1" applyBorder="1" applyAlignment="1" applyProtection="1">
      <alignment horizontal="left" vertical="center"/>
    </xf>
    <xf numFmtId="0" fontId="22" fillId="0" borderId="0" xfId="0" applyNumberFormat="1" applyFont="1" applyBorder="1" applyAlignment="1" applyProtection="1">
      <alignment horizontal="center" vertical="center"/>
    </xf>
    <xf numFmtId="49" fontId="22" fillId="0" borderId="0" xfId="0" applyNumberFormat="1"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22" fillId="0" borderId="0" xfId="0" applyFont="1" applyAlignment="1" applyProtection="1">
      <alignment horizontal="left" vertical="center" wrapText="1"/>
    </xf>
    <xf numFmtId="165" fontId="8"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wrapText="1"/>
    </xf>
    <xf numFmtId="0" fontId="20" fillId="0" borderId="0" xfId="0" applyFont="1" applyBorder="1" applyAlignment="1" applyProtection="1">
      <alignment vertical="center" wrapText="1"/>
    </xf>
    <xf numFmtId="0" fontId="8" fillId="0" borderId="0" xfId="0" applyFont="1" applyBorder="1" applyAlignment="1" applyProtection="1">
      <alignment vertical="top" wrapText="1"/>
    </xf>
    <xf numFmtId="0" fontId="22" fillId="0" borderId="0" xfId="0" applyFont="1" applyFill="1" applyBorder="1" applyAlignment="1" applyProtection="1">
      <alignment vertical="center" wrapText="1"/>
    </xf>
    <xf numFmtId="0" fontId="8" fillId="0" borderId="1" xfId="0" applyFont="1" applyBorder="1" applyAlignment="1" applyProtection="1">
      <alignment horizontal="left" vertical="center" wrapText="1"/>
    </xf>
    <xf numFmtId="0" fontId="6" fillId="0" borderId="3" xfId="0" applyFont="1" applyBorder="1" applyAlignment="1" applyProtection="1">
      <alignment horizontal="left"/>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49" fontId="8" fillId="0" borderId="1" xfId="0" applyNumberFormat="1" applyFont="1" applyBorder="1" applyAlignment="1" applyProtection="1">
      <alignment horizontal="left" vertical="center" wrapText="1"/>
      <protection locked="0"/>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4"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5" xfId="0" applyFont="1" applyBorder="1" applyAlignment="1" applyProtection="1">
      <alignment horizontal="left" vertical="center"/>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0" fontId="8" fillId="0" borderId="4"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0" fontId="9" fillId="2" borderId="1"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10" fillId="0" borderId="0" xfId="0" applyFont="1" applyAlignment="1" applyProtection="1">
      <alignment horizontal="center" vertical="center" wrapText="1"/>
    </xf>
    <xf numFmtId="0" fontId="10" fillId="0" borderId="0" xfId="0" applyFont="1" applyAlignment="1" applyProtection="1">
      <alignment horizontal="center" vertical="center"/>
    </xf>
    <xf numFmtId="0" fontId="8" fillId="0" borderId="2" xfId="0" applyFont="1" applyBorder="1" applyAlignment="1" applyProtection="1">
      <alignment horizontal="left" vertical="center"/>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9"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xf>
    <xf numFmtId="0" fontId="12" fillId="0" borderId="0" xfId="0" applyFont="1" applyAlignment="1" applyProtection="1">
      <alignment horizontal="center"/>
    </xf>
    <xf numFmtId="0" fontId="5" fillId="0" borderId="0" xfId="0" applyFont="1" applyAlignment="1" applyProtection="1">
      <alignment horizontal="center" wrapText="1"/>
    </xf>
  </cellXfs>
  <cellStyles count="2">
    <cellStyle name="Eingabe" xfId="1" builtinId="20"/>
    <cellStyle name="Standard" xfId="0" builtinId="0"/>
  </cellStyles>
  <dxfs count="192">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border outline="0">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191"/>
      <tableStyleElement type="headerRow" dxfId="190"/>
      <tableStyleElement type="totalRow" dxfId="189"/>
      <tableStyleElement type="firstColumn" dxfId="188"/>
      <tableStyleElement type="lastColumn" dxfId="187"/>
      <tableStyleElement type="firstRowStripe" dxfId="186"/>
      <tableStyleElement type="secondRowStripe" dxfId="185"/>
      <tableStyleElement type="firstColumnStripe" dxfId="184"/>
      <tableStyleElement type="secondColumnStripe" dxfId="183"/>
    </tableStyle>
    <tableStyle name="TSL_1" pivot="0" count="9">
      <tableStyleElement type="wholeTable" dxfId="182"/>
      <tableStyleElement type="headerRow" dxfId="181"/>
      <tableStyleElement type="totalRow" dxfId="180"/>
      <tableStyleElement type="firstColumn" dxfId="179"/>
      <tableStyleElement type="lastColumn" dxfId="178"/>
      <tableStyleElement type="firstRowStripe" dxfId="177"/>
      <tableStyleElement type="secondRowStripe" dxfId="176"/>
      <tableStyleElement type="firstColumnStripe" dxfId="175"/>
      <tableStyleElement type="secondColumnStripe" dxfId="174"/>
    </tableStyle>
  </tableStyles>
  <colors>
    <mruColors>
      <color rgb="FFFFC000"/>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tables/table1.xml><?xml version="1.0" encoding="utf-8"?>
<table xmlns="http://schemas.openxmlformats.org/spreadsheetml/2006/main" id="4" name="Prüfkriterien_3" displayName="Prüfkriterien_3" ref="B49:M64" totalsRowShown="0" headerRowDxfId="141" dataDxfId="140" tableBorderDxfId="139">
  <autoFilter ref="B49:M64"/>
  <tableColumns count="12">
    <tableColumn id="1" name="Spalte1" dataDxfId="138">
      <calculatedColumnFormula>CONCATENATE("2.",Prüfkriterien_3[[#This Row],[Spalte2]])</calculatedColumnFormula>
    </tableColumn>
    <tableColumn id="2" name="Spalte2" dataDxfId="137">
      <calculatedColumnFormula>ROW()-ROW(Prüfkriterien_3[[#Headers],[Spalte3]])</calculatedColumnFormula>
    </tableColumn>
    <tableColumn id="3" name="Spalte3" dataDxfId="136">
      <calculatedColumnFormula>(Prüfkriterien_3[[#This Row],[Spalte2]]+20)/10</calculatedColumnFormula>
    </tableColumn>
    <tableColumn id="4" name="Spalte4" dataDxfId="135"/>
    <tableColumn id="5" name="Spalte5" dataDxfId="134"/>
    <tableColumn id="6" name="Spalte6" dataDxfId="133"/>
    <tableColumn id="7" name="Spalte7" dataDxfId="132"/>
    <tableColumn id="8" name="Spalte8" dataDxfId="131"/>
    <tableColumn id="9" name="Spalte9" dataDxfId="130"/>
    <tableColumn id="10" name="Spalte10" dataDxfId="129"/>
    <tableColumn id="11" name="Spalte11" dataDxfId="128"/>
    <tableColumn id="12" name="Spalte12" dataDxfId="127"/>
  </tableColumns>
  <tableStyleInfo name="TSL_1" showFirstColumn="0" showLastColumn="0" showRowStripes="1" showColumnStripes="0"/>
</table>
</file>

<file path=xl/tables/table2.xml><?xml version="1.0" encoding="utf-8"?>
<table xmlns="http://schemas.openxmlformats.org/spreadsheetml/2006/main" id="5" name="Prüfkriterien_4" displayName="Prüfkriterien_4" ref="B66:M77" totalsRowShown="0" headerRowDxfId="126" dataDxfId="125" tableBorderDxfId="124">
  <autoFilter ref="B66:M77"/>
  <tableColumns count="12">
    <tableColumn id="1" name="Spalte1" dataDxfId="123">
      <calculatedColumnFormula>CONCATENATE("3.",Prüfkriterien_4[[#This Row],[Spalte2]])</calculatedColumnFormula>
    </tableColumn>
    <tableColumn id="2" name="Spalte2" dataDxfId="122">
      <calculatedColumnFormula>ROW()-ROW(Prüfkriterien_4[[#Headers],[Spalte3]])</calculatedColumnFormula>
    </tableColumn>
    <tableColumn id="3" name="Spalte3" dataDxfId="121">
      <calculatedColumnFormula>(Prüfkriterien_4[Spalte2]+30)/10</calculatedColumnFormula>
    </tableColumn>
    <tableColumn id="4" name="Spalte4" dataDxfId="120"/>
    <tableColumn id="5" name="Spalte5" dataDxfId="119"/>
    <tableColumn id="6" name="Spalte6" dataDxfId="118"/>
    <tableColumn id="7" name="Spalte7" dataDxfId="117"/>
    <tableColumn id="8" name="Spalte8" dataDxfId="116"/>
    <tableColumn id="9" name="Spalte9" dataDxfId="115"/>
    <tableColumn id="10" name="Spalte10" dataDxfId="114"/>
    <tableColumn id="11" name="Spalte11" dataDxfId="113"/>
    <tableColumn id="12" name="Spalte12" dataDxfId="112"/>
  </tableColumns>
  <tableStyleInfo name="TSL_1" showFirstColumn="0" showLastColumn="0" showRowStripes="1" showColumnStripes="0"/>
</table>
</file>

<file path=xl/tables/table3.xml><?xml version="1.0" encoding="utf-8"?>
<table xmlns="http://schemas.openxmlformats.org/spreadsheetml/2006/main" id="3" name="Prüfkriterien_2" displayName="Prüfkriterien_2" ref="B10:M47" totalsRowShown="0" headerRowDxfId="111" dataDxfId="110" tableBorderDxfId="109">
  <autoFilter ref="B10:M47"/>
  <tableColumns count="12">
    <tableColumn id="1" name="Spalte1" dataDxfId="108">
      <calculatedColumnFormula>CONCATENATE("1.",Prüfkriterien_2[[#This Row],[Spalte2]])</calculatedColumnFormula>
    </tableColumn>
    <tableColumn id="2" name="Spalte2" dataDxfId="107">
      <calculatedColumnFormula>ROW()-ROW(Prüfkriterien_2[[#Headers],[Spalte3]])</calculatedColumnFormula>
    </tableColumn>
    <tableColumn id="3" name="Spalte3" dataDxfId="106">
      <calculatedColumnFormula>(Prüfkriterien_2[[#This Row],[Spalte2]]+10)/10</calculatedColumnFormula>
    </tableColumn>
    <tableColumn id="4" name="Spalte4" dataDxfId="105"/>
    <tableColumn id="5" name="Spalte5" dataDxfId="104"/>
    <tableColumn id="6" name="Spalte6" dataDxfId="103"/>
    <tableColumn id="7" name="Spalte7" dataDxfId="102"/>
    <tableColumn id="8" name="Spalte8" dataDxfId="101"/>
    <tableColumn id="9" name="Spalte9" dataDxfId="100"/>
    <tableColumn id="10" name="Spalte10" dataDxfId="99"/>
    <tableColumn id="11" name="Spalte11" dataDxfId="98"/>
    <tableColumn id="12" name="Spalte12" dataDxfId="97"/>
  </tableColumns>
  <tableStyleInfo name="TSL_1" showFirstColumn="0" showLastColumn="0" showRowStripes="1" showColumnStripes="0"/>
</table>
</file>

<file path=xl/tables/table4.xml><?xml version="1.0" encoding="utf-8"?>
<table xmlns="http://schemas.openxmlformats.org/spreadsheetml/2006/main" id="12" name="Prüfkriterien_113" displayName="Prüfkriterien_113" ref="B9:M40" totalsRowShown="0" headerRowDxfId="59" dataDxfId="58" tableBorderDxfId="57">
  <autoFilter ref="B9:M40"/>
  <tableColumns count="12">
    <tableColumn id="1" name="Lfd. Nr." dataDxfId="56">
      <calculatedColumnFormula>CONCATENATE("1.",Prüfkriterien_113[[#This Row],[Hilfsspalte_Num]])</calculatedColumnFormula>
    </tableColumn>
    <tableColumn id="2" name="Hilfsspalte_Num" dataDxfId="55">
      <calculatedColumnFormula>ROW()-ROW(Prüfkriterien_113[[#Headers],[Hilfsspalte_Kom]])</calculatedColumnFormula>
    </tableColumn>
    <tableColumn id="12" name="Hilfsspalte_Kom" dataDxfId="54">
      <calculatedColumnFormula>(Prüfkriterien_113[Hilfsspalte_Num]+10)/10</calculatedColumnFormula>
    </tableColumn>
    <tableColumn id="3" name="Kapitel_x000a_Richtlinie" dataDxfId="53"/>
    <tableColumn id="4" name="Kriterium" dataDxfId="52"/>
    <tableColumn id="5" name="Erläuterung / _x000a_Durchführungshinweis" dataDxfId="51"/>
    <tableColumn id="6" name="Bewertung" dataDxfId="50"/>
    <tableColumn id="7" name="Spalte1" dataDxfId="49"/>
    <tableColumn id="8" name="Spalte2" dataDxfId="48"/>
    <tableColumn id="9" name="Spalte3" dataDxfId="47"/>
    <tableColumn id="10" name="Spalte4" dataDxfId="46"/>
    <tableColumn id="11" name="Beschreibung" dataDxfId="45"/>
  </tableColumns>
  <tableStyleInfo name="TSL_1" showFirstColumn="0" showLastColumn="0" showRowStripes="1" showColumnStripes="0"/>
</table>
</file>

<file path=xl/tables/table5.xml><?xml version="1.0" encoding="utf-8"?>
<table xmlns="http://schemas.openxmlformats.org/spreadsheetml/2006/main" id="22" name="Prüfkriterien_223" displayName="Prüfkriterien_223" ref="B42:M48" totalsRowShown="0" headerRowDxfId="44" dataDxfId="43" tableBorderDxfId="42">
  <autoFilter ref="B42:M48"/>
  <tableColumns count="12">
    <tableColumn id="1" name="Spalte1" dataDxfId="41">
      <calculatedColumnFormula>CONCATENATE("2.",Prüfkriterien_223[[#This Row],[Spalte2]])</calculatedColumnFormula>
    </tableColumn>
    <tableColumn id="2" name="Spalte2" dataDxfId="40">
      <calculatedColumnFormula>ROW()-ROW(Prüfkriterien_223[[#Headers],[Spalte3]])</calculatedColumnFormula>
    </tableColumn>
    <tableColumn id="3" name="Spalte3" dataDxfId="39">
      <calculatedColumnFormula>(Prüfkriterien_223[[#This Row],[Spalte2]]+20)/10</calculatedColumnFormula>
    </tableColumn>
    <tableColumn id="4" name="Spalte4" dataDxfId="38"/>
    <tableColumn id="5" name="Spalte5" dataDxfId="37"/>
    <tableColumn id="6" name="Spalte6" dataDxfId="36"/>
    <tableColumn id="7" name="Spalte7" dataDxfId="35"/>
    <tableColumn id="8" name="Spalte8" dataDxfId="34"/>
    <tableColumn id="9" name="Spalte9" dataDxfId="33"/>
    <tableColumn id="10" name="Spalte10" dataDxfId="32"/>
    <tableColumn id="11" name="Spalte11" dataDxfId="31"/>
    <tableColumn id="12" name="Spalte12" dataDxfId="30"/>
  </tableColumns>
  <tableStyleInfo name="TSL_1" showFirstColumn="0" showLastColumn="0" showRowStripes="1" showColumnStripes="0"/>
</table>
</file>

<file path=xl/tables/table6.xml><?xml version="1.0" encoding="utf-8"?>
<table xmlns="http://schemas.openxmlformats.org/spreadsheetml/2006/main" id="23" name="Prüfkriterien_324" displayName="Prüfkriterien_324" ref="B50:M69" totalsRowShown="0" headerRowDxfId="29" dataDxfId="28" tableBorderDxfId="27">
  <autoFilter ref="B50:M69"/>
  <tableColumns count="12">
    <tableColumn id="1" name="Spalte1" dataDxfId="26">
      <calculatedColumnFormula>CONCATENATE("3.",Prüfkriterien_324[[#This Row],[Spalte2]])</calculatedColumnFormula>
    </tableColumn>
    <tableColumn id="2" name="Spalte2" dataDxfId="25">
      <calculatedColumnFormula>ROW()-ROW(Prüfkriterien_324[[#Headers],[Spalte3]])</calculatedColumnFormula>
    </tableColumn>
    <tableColumn id="3" name="Spalte3" dataDxfId="24">
      <calculatedColumnFormula>(Prüfkriterien_324[[#This Row],[Spalte2]]+30)/10</calculatedColumnFormula>
    </tableColumn>
    <tableColumn id="4" name="Spalte4" dataDxfId="23"/>
    <tableColumn id="5" name="Spalte5" dataDxfId="22"/>
    <tableColumn id="6" name="Spalte6" dataDxfId="21"/>
    <tableColumn id="7" name="Spalte7" dataDxfId="20"/>
    <tableColumn id="8" name="Spalte8" dataDxfId="19"/>
    <tableColumn id="9" name="Spalte9" dataDxfId="18"/>
    <tableColumn id="10" name="Spalte10" dataDxfId="17"/>
    <tableColumn id="11" name="Spalte11" dataDxfId="16"/>
    <tableColumn id="12" name="Spalte12" dataDxfId="15"/>
  </tableColumns>
  <tableStyleInfo name="TSL_1" showFirstColumn="0" showLastColumn="0" showRowStripes="1" showColumnStripes="0"/>
</table>
</file>

<file path=xl/tables/table7.xml><?xml version="1.0" encoding="utf-8"?>
<table xmlns="http://schemas.openxmlformats.org/spreadsheetml/2006/main" id="24" name="Prüfkriterien_425" displayName="Prüfkriterien_425" ref="B71:M83" totalsRowShown="0" headerRowDxfId="14" dataDxfId="13" tableBorderDxfId="12">
  <autoFilter ref="B71:M83"/>
  <tableColumns count="12">
    <tableColumn id="1" name="Spalte1" dataDxfId="11">
      <calculatedColumnFormula>CONCATENATE("4.",Prüfkriterien_425[[#This Row],[Spalte2]])</calculatedColumnFormula>
    </tableColumn>
    <tableColumn id="2" name="Spalte2" dataDxfId="10">
      <calculatedColumnFormula>ROW()-ROW(Prüfkriterien_425[[#Headers],[Spalte3]])</calculatedColumnFormula>
    </tableColumn>
    <tableColumn id="3" name="Spalte3" dataDxfId="9">
      <calculatedColumnFormula>(Prüfkriterien_425[Spalte2]+40)/10</calculatedColumnFormula>
    </tableColumn>
    <tableColumn id="4" name="Spalte4" dataDxfId="8"/>
    <tableColumn id="5" name="Spalte5" dataDxfId="7"/>
    <tableColumn id="6" name="Spalte6" dataDxfId="6"/>
    <tableColumn id="7" name="Spalte7" dataDxfId="5"/>
    <tableColumn id="8" name="Spalte8" dataDxfId="4"/>
    <tableColumn id="9" name="Spalte9" dataDxfId="3"/>
    <tableColumn id="10" name="Spalte10" dataDxfId="2"/>
    <tableColumn id="11" name="Spalte11" dataDxfId="1"/>
    <tableColumn id="12" name="Spalte12" dataDxfId="0"/>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zoomScale="80" zoomScaleNormal="80" zoomScalePageLayoutView="70" workbookViewId="0">
      <selection activeCell="G11" sqref="G11:L11"/>
    </sheetView>
  </sheetViews>
  <sheetFormatPr baseColWidth="10" defaultColWidth="8.88671875" defaultRowHeight="13.8" x14ac:dyDescent="0.25"/>
  <cols>
    <col min="1" max="1" width="1.109375" style="6" customWidth="1"/>
    <col min="2" max="2" width="3.6640625" style="6" customWidth="1"/>
    <col min="3" max="3" width="1.6640625" style="6" customWidth="1"/>
    <col min="4" max="5" width="8.6640625" style="6" customWidth="1"/>
    <col min="6" max="6" width="40.6640625" style="6" customWidth="1"/>
    <col min="7" max="7" width="26.6640625" style="6" customWidth="1"/>
    <col min="8" max="8" width="18.6640625" style="6" customWidth="1"/>
    <col min="9" max="9" width="26.6640625" style="6" customWidth="1"/>
    <col min="10" max="10" width="18.6640625" style="6" customWidth="1"/>
    <col min="11" max="11" width="26.6640625" style="6" customWidth="1"/>
    <col min="12" max="12" width="18.6640625" style="6" customWidth="1"/>
    <col min="13" max="13" width="1.109375" style="6" customWidth="1"/>
    <col min="14" max="16384" width="8.88671875" style="6"/>
  </cols>
  <sheetData>
    <row r="1" spans="2:12" ht="6" customHeight="1" x14ac:dyDescent="0.25"/>
    <row r="2" spans="2:12" s="10" customFormat="1" ht="18" customHeight="1" x14ac:dyDescent="0.3">
      <c r="B2" s="164" t="str">
        <f>"Checkliste "&amp;_RLV&amp;" Premiumstufe"</f>
        <v>Checkliste Milchkühe Premiumstufe</v>
      </c>
      <c r="C2" s="164"/>
      <c r="D2" s="164"/>
      <c r="E2" s="164"/>
      <c r="F2" s="164"/>
      <c r="G2" s="164"/>
      <c r="H2" s="164"/>
      <c r="I2" s="164"/>
      <c r="J2" s="164"/>
      <c r="K2" s="164"/>
      <c r="L2" s="164"/>
    </row>
    <row r="3" spans="2:12" ht="6" customHeight="1" x14ac:dyDescent="0.25"/>
    <row r="4" spans="2:12" ht="27" customHeight="1" x14ac:dyDescent="0.25"/>
    <row r="5" spans="2:12" s="24" customFormat="1" ht="27" customHeight="1" x14ac:dyDescent="0.3">
      <c r="B5" s="165" t="s">
        <v>0</v>
      </c>
      <c r="C5" s="165"/>
      <c r="D5" s="165"/>
      <c r="E5" s="165"/>
      <c r="F5" s="165"/>
      <c r="G5" s="165"/>
      <c r="H5" s="165"/>
      <c r="I5" s="165"/>
      <c r="J5" s="165"/>
      <c r="K5" s="165"/>
      <c r="L5" s="165"/>
    </row>
    <row r="6" spans="2:12" s="24" customFormat="1" ht="29.4" customHeight="1" x14ac:dyDescent="0.3">
      <c r="B6" s="135" t="s">
        <v>69</v>
      </c>
      <c r="C6" s="135"/>
      <c r="D6" s="135"/>
      <c r="E6" s="135"/>
      <c r="F6" s="135"/>
      <c r="G6" s="140"/>
      <c r="H6" s="140"/>
      <c r="I6" s="140"/>
      <c r="J6" s="140"/>
      <c r="K6" s="140"/>
      <c r="L6" s="140"/>
    </row>
    <row r="7" spans="2:12" s="24" customFormat="1" ht="29.4" customHeight="1" x14ac:dyDescent="0.3">
      <c r="B7" s="135" t="s">
        <v>70</v>
      </c>
      <c r="C7" s="135"/>
      <c r="D7" s="135"/>
      <c r="E7" s="135"/>
      <c r="F7" s="135"/>
      <c r="G7" s="140"/>
      <c r="H7" s="140"/>
      <c r="I7" s="140"/>
      <c r="J7" s="140"/>
      <c r="K7" s="140"/>
      <c r="L7" s="140"/>
    </row>
    <row r="8" spans="2:12" s="24" customFormat="1" ht="29.4" customHeight="1" x14ac:dyDescent="0.3">
      <c r="B8" s="137" t="s">
        <v>77</v>
      </c>
      <c r="C8" s="138"/>
      <c r="D8" s="138"/>
      <c r="E8" s="138"/>
      <c r="F8" s="139"/>
      <c r="G8" s="58" t="s">
        <v>79</v>
      </c>
      <c r="H8" s="49"/>
      <c r="I8" s="32" t="s">
        <v>78</v>
      </c>
      <c r="J8" s="49"/>
      <c r="K8" s="32" t="s">
        <v>80</v>
      </c>
      <c r="L8" s="49"/>
    </row>
    <row r="9" spans="2:12" s="24" customFormat="1" ht="29.4" customHeight="1" x14ac:dyDescent="0.3">
      <c r="B9" s="135" t="s">
        <v>1</v>
      </c>
      <c r="C9" s="135"/>
      <c r="D9" s="135"/>
      <c r="E9" s="135"/>
      <c r="F9" s="135"/>
      <c r="G9" s="140"/>
      <c r="H9" s="140"/>
      <c r="I9" s="140"/>
      <c r="J9" s="140"/>
      <c r="K9" s="140"/>
      <c r="L9" s="140"/>
    </row>
    <row r="10" spans="2:12" s="24" customFormat="1" ht="29.4" customHeight="1" x14ac:dyDescent="0.3">
      <c r="B10" s="135" t="s">
        <v>2</v>
      </c>
      <c r="C10" s="135"/>
      <c r="D10" s="135"/>
      <c r="E10" s="135"/>
      <c r="F10" s="135"/>
      <c r="G10" s="140"/>
      <c r="H10" s="140"/>
      <c r="I10" s="140"/>
      <c r="J10" s="140"/>
      <c r="K10" s="140"/>
      <c r="L10" s="140"/>
    </row>
    <row r="11" spans="2:12" s="24" customFormat="1" ht="29.4" customHeight="1" x14ac:dyDescent="0.3">
      <c r="B11" s="135" t="s">
        <v>3</v>
      </c>
      <c r="C11" s="135"/>
      <c r="D11" s="135"/>
      <c r="E11" s="135"/>
      <c r="F11" s="135"/>
      <c r="G11" s="140"/>
      <c r="H11" s="140"/>
      <c r="I11" s="140"/>
      <c r="J11" s="140"/>
      <c r="K11" s="140"/>
      <c r="L11" s="140"/>
    </row>
    <row r="12" spans="2:12" s="24" customFormat="1" ht="29.4" customHeight="1" x14ac:dyDescent="0.3">
      <c r="B12" s="135" t="s">
        <v>4</v>
      </c>
      <c r="C12" s="135"/>
      <c r="D12" s="135"/>
      <c r="E12" s="135"/>
      <c r="F12" s="135"/>
      <c r="G12" s="140"/>
      <c r="H12" s="140"/>
      <c r="I12" s="140"/>
      <c r="J12" s="140"/>
      <c r="K12" s="140"/>
      <c r="L12" s="140"/>
    </row>
    <row r="13" spans="2:12" s="24" customFormat="1" ht="29.4" customHeight="1" x14ac:dyDescent="0.3">
      <c r="B13" s="135" t="s">
        <v>5</v>
      </c>
      <c r="C13" s="135"/>
      <c r="D13" s="135"/>
      <c r="E13" s="135"/>
      <c r="F13" s="135"/>
      <c r="G13" s="140"/>
      <c r="H13" s="140"/>
      <c r="I13" s="140"/>
      <c r="J13" s="140"/>
      <c r="K13" s="140"/>
      <c r="L13" s="140"/>
    </row>
    <row r="14" spans="2:12" s="24" customFormat="1" ht="29.4" customHeight="1" x14ac:dyDescent="0.3">
      <c r="B14" s="145" t="s">
        <v>6</v>
      </c>
      <c r="C14" s="146"/>
      <c r="D14" s="146"/>
      <c r="E14" s="146"/>
      <c r="F14" s="147"/>
      <c r="G14" s="32" t="s">
        <v>56</v>
      </c>
      <c r="H14" s="49"/>
      <c r="I14" s="32" t="s">
        <v>57</v>
      </c>
      <c r="J14" s="49"/>
      <c r="K14" s="32" t="s">
        <v>58</v>
      </c>
      <c r="L14" s="49"/>
    </row>
    <row r="15" spans="2:12" s="24" customFormat="1" ht="29.4" customHeight="1" x14ac:dyDescent="0.3">
      <c r="B15" s="148"/>
      <c r="C15" s="149"/>
      <c r="D15" s="149"/>
      <c r="E15" s="149"/>
      <c r="F15" s="150"/>
      <c r="G15" s="32" t="s">
        <v>75</v>
      </c>
      <c r="H15" s="49"/>
      <c r="I15" s="157"/>
      <c r="J15" s="158"/>
      <c r="K15" s="158"/>
      <c r="L15" s="159"/>
    </row>
    <row r="16" spans="2:12" s="24" customFormat="1" ht="29.4" customHeight="1" x14ac:dyDescent="0.3">
      <c r="B16" s="144" t="s">
        <v>55</v>
      </c>
      <c r="C16" s="144"/>
      <c r="D16" s="144"/>
      <c r="E16" s="144"/>
      <c r="F16" s="144"/>
      <c r="G16" s="141"/>
      <c r="H16" s="141"/>
      <c r="I16" s="141"/>
      <c r="J16" s="141"/>
      <c r="K16" s="141"/>
      <c r="L16" s="141"/>
    </row>
    <row r="17" spans="2:12" s="24" customFormat="1" ht="29.4" customHeight="1" x14ac:dyDescent="0.3">
      <c r="B17" s="144" t="s">
        <v>7</v>
      </c>
      <c r="C17" s="144"/>
      <c r="D17" s="144"/>
      <c r="E17" s="144"/>
      <c r="F17" s="144"/>
      <c r="G17" s="50" t="s">
        <v>54</v>
      </c>
      <c r="H17" s="13"/>
      <c r="I17" s="50" t="s">
        <v>9</v>
      </c>
      <c r="J17" s="13"/>
      <c r="K17" s="50" t="s">
        <v>10</v>
      </c>
      <c r="L17" s="14"/>
    </row>
    <row r="18" spans="2:12" s="24" customFormat="1" ht="29.4" customHeight="1" x14ac:dyDescent="0.3">
      <c r="B18" s="144" t="s">
        <v>8</v>
      </c>
      <c r="C18" s="144"/>
      <c r="D18" s="144"/>
      <c r="E18" s="144"/>
      <c r="F18" s="144"/>
      <c r="G18" s="142"/>
      <c r="H18" s="142"/>
      <c r="I18" s="142"/>
      <c r="J18" s="142"/>
      <c r="K18" s="142"/>
      <c r="L18" s="142"/>
    </row>
    <row r="19" spans="2:12" ht="29.25" customHeight="1" x14ac:dyDescent="0.25">
      <c r="B19" s="154" t="s">
        <v>71</v>
      </c>
      <c r="C19" s="155"/>
      <c r="D19" s="155"/>
      <c r="E19" s="155"/>
      <c r="F19" s="156"/>
      <c r="G19" s="160"/>
      <c r="H19" s="161"/>
      <c r="I19" s="161"/>
      <c r="J19" s="161"/>
      <c r="K19" s="161"/>
      <c r="L19" s="162"/>
    </row>
    <row r="22" spans="2:12" s="10" customFormat="1" ht="13.95" customHeight="1" x14ac:dyDescent="0.25">
      <c r="B22" s="143" t="s">
        <v>11</v>
      </c>
      <c r="C22" s="143"/>
      <c r="D22" s="143"/>
      <c r="E22" s="143"/>
      <c r="F22" s="143"/>
      <c r="G22" s="143"/>
      <c r="H22" s="143"/>
      <c r="I22" s="143"/>
      <c r="J22" s="143"/>
      <c r="K22" s="143"/>
      <c r="L22" s="143"/>
    </row>
    <row r="23" spans="2:12" ht="6.6" customHeight="1" x14ac:dyDescent="0.25">
      <c r="B23" s="2"/>
      <c r="C23" s="2"/>
      <c r="D23" s="2"/>
      <c r="E23" s="2"/>
      <c r="F23" s="2"/>
      <c r="G23" s="2"/>
      <c r="H23" s="2"/>
      <c r="I23" s="2"/>
      <c r="J23" s="2"/>
      <c r="K23" s="2"/>
      <c r="L23" s="2"/>
    </row>
    <row r="24" spans="2:12" s="10" customFormat="1" ht="13.95" customHeight="1" x14ac:dyDescent="0.3">
      <c r="B24" s="15"/>
      <c r="C24" s="30"/>
      <c r="D24" s="58" t="s">
        <v>12</v>
      </c>
      <c r="E24" s="58"/>
      <c r="F24" s="58"/>
      <c r="G24" s="58"/>
      <c r="H24" s="58"/>
      <c r="I24" s="58"/>
      <c r="J24" s="58"/>
      <c r="K24" s="58"/>
      <c r="L24" s="58"/>
    </row>
    <row r="25" spans="2:12" ht="13.95" customHeight="1" x14ac:dyDescent="0.25">
      <c r="B25" s="3"/>
      <c r="C25" s="3"/>
      <c r="D25" s="57"/>
      <c r="E25" s="57"/>
      <c r="F25" s="57"/>
      <c r="G25" s="57"/>
      <c r="H25" s="57"/>
      <c r="I25" s="57"/>
      <c r="J25" s="57"/>
      <c r="K25" s="57"/>
      <c r="L25" s="57"/>
    </row>
    <row r="26" spans="2:12" ht="13.95" customHeight="1" x14ac:dyDescent="0.25">
      <c r="B26" s="15"/>
      <c r="C26" s="30"/>
      <c r="D26" s="58" t="s">
        <v>13</v>
      </c>
      <c r="E26" s="58"/>
      <c r="F26" s="58"/>
      <c r="G26" s="58"/>
      <c r="H26" s="58"/>
      <c r="I26" s="58"/>
      <c r="J26" s="58"/>
      <c r="K26" s="58"/>
      <c r="L26" s="58"/>
    </row>
    <row r="27" spans="2:12" x14ac:dyDescent="0.25">
      <c r="B27" s="2"/>
      <c r="C27" s="2"/>
      <c r="D27" s="2"/>
      <c r="E27" s="2"/>
      <c r="F27" s="2"/>
      <c r="G27" s="2"/>
      <c r="H27" s="2"/>
      <c r="I27" s="2"/>
      <c r="J27" s="2"/>
      <c r="K27" s="2"/>
      <c r="L27" s="2"/>
    </row>
    <row r="28" spans="2:12" ht="27" customHeight="1" x14ac:dyDescent="0.25">
      <c r="B28" s="153" t="s">
        <v>72</v>
      </c>
      <c r="C28" s="153"/>
      <c r="D28" s="153"/>
      <c r="E28" s="153"/>
      <c r="F28" s="153"/>
      <c r="G28" s="153"/>
      <c r="H28" s="153"/>
      <c r="I28" s="153"/>
      <c r="J28" s="153"/>
      <c r="K28" s="153"/>
      <c r="L28" s="153"/>
    </row>
    <row r="29" spans="2:12" x14ac:dyDescent="0.25">
      <c r="B29" s="2"/>
      <c r="C29" s="2"/>
      <c r="D29" s="2"/>
      <c r="E29" s="2"/>
      <c r="F29" s="2"/>
      <c r="G29" s="2"/>
      <c r="H29" s="2"/>
      <c r="I29" s="2"/>
      <c r="J29" s="2"/>
      <c r="K29" s="2"/>
      <c r="L29" s="2"/>
    </row>
    <row r="30" spans="2:12" x14ac:dyDescent="0.25">
      <c r="B30" s="163"/>
      <c r="C30" s="163"/>
      <c r="D30" s="163"/>
      <c r="E30" s="163"/>
      <c r="F30" s="163"/>
      <c r="G30" s="33"/>
      <c r="H30" s="33"/>
      <c r="I30" s="33"/>
      <c r="J30" s="33"/>
      <c r="K30" s="33"/>
      <c r="L30" s="33"/>
    </row>
    <row r="31" spans="2:12" ht="14.4" customHeight="1" x14ac:dyDescent="0.25">
      <c r="B31" s="136" t="s">
        <v>15</v>
      </c>
      <c r="C31" s="136"/>
      <c r="D31" s="136"/>
      <c r="E31" s="136"/>
      <c r="F31" s="152" t="s">
        <v>18</v>
      </c>
      <c r="G31" s="152"/>
      <c r="H31" s="152"/>
      <c r="I31" s="152"/>
      <c r="J31" s="152"/>
      <c r="K31" s="151" t="s">
        <v>17</v>
      </c>
      <c r="L31" s="151"/>
    </row>
    <row r="32" spans="2:12" ht="6" customHeight="1" x14ac:dyDescent="0.25"/>
  </sheetData>
  <sheetProtection formatCells="0"/>
  <mergeCells count="32">
    <mergeCell ref="I15:L15"/>
    <mergeCell ref="G19:L19"/>
    <mergeCell ref="B30:F30"/>
    <mergeCell ref="B2:L2"/>
    <mergeCell ref="B5:L5"/>
    <mergeCell ref="B6:F6"/>
    <mergeCell ref="B7:F7"/>
    <mergeCell ref="G6:L6"/>
    <mergeCell ref="G7:L7"/>
    <mergeCell ref="G9:L9"/>
    <mergeCell ref="G10:L10"/>
    <mergeCell ref="G11:L11"/>
    <mergeCell ref="G12:L12"/>
    <mergeCell ref="B9:F9"/>
    <mergeCell ref="B10:F10"/>
    <mergeCell ref="B12:F12"/>
    <mergeCell ref="B11:F11"/>
    <mergeCell ref="B13:F13"/>
    <mergeCell ref="B31:E31"/>
    <mergeCell ref="B8:F8"/>
    <mergeCell ref="G13:L13"/>
    <mergeCell ref="G16:L16"/>
    <mergeCell ref="G18:L18"/>
    <mergeCell ref="B22:L22"/>
    <mergeCell ref="B16:F16"/>
    <mergeCell ref="B17:F17"/>
    <mergeCell ref="B18:F18"/>
    <mergeCell ref="B14:F15"/>
    <mergeCell ref="K31:L31"/>
    <mergeCell ref="F31:J31"/>
    <mergeCell ref="B28:L28"/>
    <mergeCell ref="B19:F19"/>
  </mergeCells>
  <dataValidations count="3">
    <dataValidation type="list" allowBlank="1" showInputMessage="1" showErrorMessage="1" sqref="C24">
      <formula1>_chbx</formula1>
    </dataValidation>
    <dataValidation type="list" allowBlank="1" showInputMessage="1" showErrorMessage="1" sqref="G16:L16">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2024.1&amp;C&amp;G&amp;R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H14:H15 L14 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zoomScale="80" zoomScaleNormal="80" workbookViewId="0">
      <selection activeCell="G7" sqref="G7"/>
    </sheetView>
  </sheetViews>
  <sheetFormatPr baseColWidth="10" defaultColWidth="8.88671875" defaultRowHeight="13.8" x14ac:dyDescent="0.3"/>
  <cols>
    <col min="1" max="1" width="1.109375" style="10" customWidth="1"/>
    <col min="2" max="2" width="8.6640625" style="10" customWidth="1"/>
    <col min="3" max="3" width="24.6640625" style="10" customWidth="1"/>
    <col min="4" max="5" width="32.6640625" style="10" customWidth="1"/>
    <col min="6" max="6" width="16.6640625" style="16" customWidth="1"/>
    <col min="7" max="7" width="40.6640625" style="10" customWidth="1"/>
    <col min="8" max="8" width="24.6640625" style="10" customWidth="1"/>
    <col min="9" max="9" width="16.6640625" style="10" customWidth="1"/>
    <col min="10" max="10" width="1.109375" style="10" customWidth="1"/>
    <col min="11" max="16384" width="8.88671875" style="10"/>
  </cols>
  <sheetData>
    <row r="1" spans="2:9" ht="6" customHeight="1" x14ac:dyDescent="0.3"/>
    <row r="2" spans="2:9" s="31" customFormat="1" ht="18" customHeight="1" x14ac:dyDescent="0.3">
      <c r="B2" s="175" t="str">
        <f>"Checkliste "&amp;_RLV&amp;" Premiumstufe"</f>
        <v>Checkliste Milchkühe Premiumstufe</v>
      </c>
      <c r="C2" s="175"/>
      <c r="D2" s="175"/>
      <c r="E2" s="175"/>
      <c r="F2" s="175"/>
      <c r="G2" s="175"/>
      <c r="H2" s="175"/>
      <c r="I2" s="175"/>
    </row>
    <row r="3" spans="2:9" s="19" customFormat="1" ht="6" customHeight="1" x14ac:dyDescent="0.3">
      <c r="B3" s="17"/>
      <c r="C3" s="17"/>
      <c r="D3" s="17"/>
      <c r="E3" s="17"/>
      <c r="F3" s="18"/>
      <c r="G3" s="18"/>
      <c r="H3" s="18"/>
      <c r="I3" s="17"/>
    </row>
    <row r="4" spans="2:9" ht="27" customHeight="1" x14ac:dyDescent="0.3">
      <c r="B4" s="20" t="s">
        <v>19</v>
      </c>
      <c r="C4" s="169"/>
      <c r="D4" s="169"/>
      <c r="E4" s="169"/>
      <c r="F4" s="169"/>
      <c r="G4" s="169"/>
      <c r="H4" s="21"/>
      <c r="I4" s="45"/>
    </row>
    <row r="5" spans="2:9" ht="27" customHeight="1" x14ac:dyDescent="0.3">
      <c r="B5" s="168" t="s">
        <v>20</v>
      </c>
      <c r="C5" s="168"/>
      <c r="D5" s="168"/>
      <c r="E5" s="168"/>
      <c r="F5" s="168"/>
      <c r="G5" s="168"/>
      <c r="H5" s="168"/>
      <c r="I5" s="168"/>
    </row>
    <row r="6" spans="2:9" s="16" customFormat="1" ht="27" customHeight="1" x14ac:dyDescent="0.3">
      <c r="B6" s="5" t="s">
        <v>21</v>
      </c>
      <c r="C6" s="5" t="s">
        <v>60</v>
      </c>
      <c r="D6" s="173" t="s">
        <v>22</v>
      </c>
      <c r="E6" s="174"/>
      <c r="F6" s="4" t="s">
        <v>29</v>
      </c>
      <c r="G6" s="5" t="s">
        <v>24</v>
      </c>
      <c r="H6" s="5" t="s">
        <v>25</v>
      </c>
      <c r="I6" s="5" t="s">
        <v>73</v>
      </c>
    </row>
    <row r="7" spans="2:9" ht="56.1" customHeight="1" x14ac:dyDescent="0.3">
      <c r="B7" s="5">
        <v>1</v>
      </c>
      <c r="C7" s="1"/>
      <c r="D7" s="160"/>
      <c r="E7" s="162"/>
      <c r="F7" s="55"/>
      <c r="G7" s="61"/>
      <c r="H7" s="1"/>
      <c r="I7" s="1"/>
    </row>
    <row r="8" spans="2:9" ht="56.1" customHeight="1" x14ac:dyDescent="0.3">
      <c r="B8" s="5">
        <v>2</v>
      </c>
      <c r="C8" s="1"/>
      <c r="D8" s="160"/>
      <c r="E8" s="162"/>
      <c r="F8" s="56"/>
      <c r="G8" s="61"/>
      <c r="H8" s="1"/>
      <c r="I8" s="1"/>
    </row>
    <row r="9" spans="2:9" ht="56.1" customHeight="1" x14ac:dyDescent="0.3">
      <c r="B9" s="5">
        <v>3</v>
      </c>
      <c r="C9" s="1"/>
      <c r="D9" s="160"/>
      <c r="E9" s="162"/>
      <c r="F9" s="56"/>
      <c r="G9" s="61"/>
      <c r="H9" s="1"/>
      <c r="I9" s="1"/>
    </row>
    <row r="10" spans="2:9" ht="56.1" customHeight="1" x14ac:dyDescent="0.3">
      <c r="B10" s="5">
        <v>4</v>
      </c>
      <c r="C10" s="1"/>
      <c r="D10" s="160"/>
      <c r="E10" s="162"/>
      <c r="F10" s="56"/>
      <c r="G10" s="61"/>
      <c r="H10" s="1"/>
      <c r="I10" s="1"/>
    </row>
    <row r="11" spans="2:9" ht="56.1" customHeight="1" x14ac:dyDescent="0.3">
      <c r="B11" s="5">
        <v>5</v>
      </c>
      <c r="C11" s="1"/>
      <c r="D11" s="160"/>
      <c r="E11" s="162"/>
      <c r="F11" s="56"/>
      <c r="G11" s="61"/>
      <c r="H11" s="1"/>
      <c r="I11" s="1"/>
    </row>
    <row r="12" spans="2:9" ht="56.1" customHeight="1" x14ac:dyDescent="0.3">
      <c r="B12" s="5">
        <v>6</v>
      </c>
      <c r="C12" s="1"/>
      <c r="D12" s="160"/>
      <c r="E12" s="162"/>
      <c r="F12" s="56"/>
      <c r="G12" s="61"/>
      <c r="H12" s="1"/>
      <c r="I12" s="1"/>
    </row>
    <row r="13" spans="2:9" ht="56.1" customHeight="1" x14ac:dyDescent="0.3">
      <c r="B13" s="5">
        <v>7</v>
      </c>
      <c r="C13" s="1"/>
      <c r="D13" s="160"/>
      <c r="E13" s="162"/>
      <c r="F13" s="56"/>
      <c r="G13" s="61"/>
      <c r="H13" s="1"/>
      <c r="I13" s="1"/>
    </row>
    <row r="14" spans="2:9" ht="56.1" customHeight="1" x14ac:dyDescent="0.3">
      <c r="B14" s="5">
        <v>8</v>
      </c>
      <c r="C14" s="1"/>
      <c r="D14" s="160"/>
      <c r="E14" s="162"/>
      <c r="F14" s="56"/>
      <c r="G14" s="61"/>
      <c r="H14" s="1"/>
      <c r="I14" s="1"/>
    </row>
    <row r="15" spans="2:9" ht="56.1" customHeight="1" x14ac:dyDescent="0.3">
      <c r="B15" s="5">
        <v>9</v>
      </c>
      <c r="C15" s="1"/>
      <c r="D15" s="160"/>
      <c r="E15" s="162"/>
      <c r="F15" s="56"/>
      <c r="G15" s="61"/>
      <c r="H15" s="1"/>
      <c r="I15" s="1"/>
    </row>
    <row r="16" spans="2:9" ht="56.1" customHeight="1" x14ac:dyDescent="0.3">
      <c r="B16" s="5">
        <v>10</v>
      </c>
      <c r="C16" s="1"/>
      <c r="D16" s="160"/>
      <c r="E16" s="162"/>
      <c r="F16" s="56"/>
      <c r="G16" s="61"/>
      <c r="H16" s="1"/>
      <c r="I16" s="1"/>
    </row>
    <row r="17" spans="2:9" ht="15.6" x14ac:dyDescent="0.3">
      <c r="B17" s="170" t="s">
        <v>74</v>
      </c>
      <c r="C17" s="170"/>
      <c r="D17" s="170"/>
      <c r="E17" s="170"/>
      <c r="F17" s="3"/>
      <c r="G17" s="20"/>
      <c r="H17" s="20"/>
      <c r="I17" s="20"/>
    </row>
    <row r="19" spans="2:9" ht="28.2" customHeight="1" x14ac:dyDescent="0.3">
      <c r="B19" s="171" t="s">
        <v>59</v>
      </c>
      <c r="C19" s="172"/>
      <c r="D19" s="172"/>
      <c r="E19" s="172"/>
      <c r="F19" s="172"/>
      <c r="G19" s="172"/>
      <c r="H19" s="172"/>
      <c r="I19" s="172"/>
    </row>
    <row r="22" spans="2:9" x14ac:dyDescent="0.3">
      <c r="B22" s="163"/>
      <c r="C22" s="163"/>
      <c r="D22" s="163"/>
      <c r="E22" s="22"/>
      <c r="F22" s="23"/>
      <c r="G22" s="22"/>
      <c r="H22" s="22"/>
      <c r="I22" s="22"/>
    </row>
    <row r="23" spans="2:9" x14ac:dyDescent="0.3">
      <c r="B23" s="166" t="s">
        <v>15</v>
      </c>
      <c r="C23" s="166"/>
      <c r="E23" s="167" t="s">
        <v>16</v>
      </c>
      <c r="F23" s="167"/>
      <c r="G23" s="167"/>
      <c r="H23" s="151" t="s">
        <v>17</v>
      </c>
      <c r="I23" s="151"/>
    </row>
  </sheetData>
  <sheetProtection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173" priority="1" operator="containsText" text="sAbw">
      <formula>NOT(ISERROR(SEARCH("sAbw",F7)))</formula>
    </cfRule>
    <cfRule type="containsText" dxfId="172" priority="2" operator="containsText" text="lAbw">
      <formula>NOT(ISERROR(SEARCH("lAbw",F7)))</formula>
    </cfRule>
    <cfRule type="containsText" dxfId="171"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2024.1&amp;C&amp;G&amp;R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77"/>
  <sheetViews>
    <sheetView zoomScale="80" zoomScaleNormal="80" zoomScaleSheetLayoutView="40" workbookViewId="0">
      <selection activeCell="D6" sqref="D6:D7"/>
    </sheetView>
  </sheetViews>
  <sheetFormatPr baseColWidth="10" defaultColWidth="8.88671875" defaultRowHeight="13.2" x14ac:dyDescent="0.25"/>
  <cols>
    <col min="1" max="1" width="1.109375" style="39" customWidth="1"/>
    <col min="2" max="2" width="9.88671875" style="79" bestFit="1" customWidth="1"/>
    <col min="3" max="4" width="14" style="80" hidden="1" customWidth="1"/>
    <col min="5" max="5" width="12.6640625" style="81" customWidth="1"/>
    <col min="6" max="7" width="40.6640625" style="39" customWidth="1"/>
    <col min="8" max="10" width="9.6640625" style="39" customWidth="1"/>
    <col min="11" max="12" width="9.5546875" style="39" customWidth="1"/>
    <col min="13" max="13" width="52.6640625" style="78" customWidth="1"/>
    <col min="14" max="14" width="1.109375" style="39" customWidth="1"/>
    <col min="15" max="16384" width="8.88671875" style="39"/>
  </cols>
  <sheetData>
    <row r="1" spans="2:13" s="72" customFormat="1" ht="6" customHeight="1" x14ac:dyDescent="0.3">
      <c r="B1" s="70"/>
      <c r="C1" s="71"/>
      <c r="D1" s="71"/>
      <c r="G1" s="71"/>
      <c r="M1" s="73"/>
    </row>
    <row r="2" spans="2:13" s="74" customFormat="1" ht="18" customHeight="1" x14ac:dyDescent="0.3">
      <c r="B2" s="164" t="str">
        <f>"Checkliste "&amp;_RLV&amp;" Premiumstufe"</f>
        <v>Checkliste Milchkühe Premiumstufe</v>
      </c>
      <c r="C2" s="164"/>
      <c r="D2" s="164"/>
      <c r="E2" s="164"/>
      <c r="F2" s="164"/>
      <c r="G2" s="164"/>
      <c r="H2" s="164"/>
      <c r="I2" s="164"/>
      <c r="J2" s="164"/>
      <c r="K2" s="164"/>
      <c r="L2" s="164"/>
      <c r="M2" s="164"/>
    </row>
    <row r="3" spans="2:13" s="75" customFormat="1" ht="26.1" customHeight="1" x14ac:dyDescent="0.3">
      <c r="B3" s="183" t="s">
        <v>338</v>
      </c>
      <c r="C3" s="184"/>
      <c r="D3" s="184"/>
      <c r="E3" s="184"/>
      <c r="F3" s="184"/>
      <c r="G3" s="184"/>
      <c r="H3" s="184"/>
      <c r="I3" s="184"/>
      <c r="J3" s="184"/>
      <c r="K3" s="184"/>
      <c r="L3" s="184"/>
      <c r="M3" s="184"/>
    </row>
    <row r="4" spans="2:13" s="72" customFormat="1" ht="27" customHeight="1" x14ac:dyDescent="0.3">
      <c r="B4" s="58" t="s">
        <v>19</v>
      </c>
      <c r="C4" s="185"/>
      <c r="D4" s="185"/>
      <c r="E4" s="185"/>
      <c r="F4" s="185"/>
      <c r="G4" s="185"/>
      <c r="H4" s="185"/>
      <c r="I4" s="185"/>
      <c r="J4" s="185"/>
      <c r="K4" s="185"/>
      <c r="L4" s="10"/>
      <c r="M4" s="82"/>
    </row>
    <row r="5" spans="2:13" ht="27" customHeight="1" x14ac:dyDescent="0.25">
      <c r="B5" s="179" t="s">
        <v>291</v>
      </c>
      <c r="C5" s="179"/>
      <c r="D5" s="179"/>
      <c r="E5" s="179"/>
      <c r="F5" s="179"/>
      <c r="G5" s="179"/>
      <c r="H5" s="179"/>
      <c r="I5" s="179"/>
      <c r="J5" s="179"/>
      <c r="K5" s="179"/>
      <c r="L5" s="179"/>
      <c r="M5" s="179"/>
    </row>
    <row r="6" spans="2:13" s="76" customFormat="1" ht="26.4" customHeight="1" x14ac:dyDescent="0.3">
      <c r="B6" s="186" t="s">
        <v>21</v>
      </c>
      <c r="C6" s="188" t="s">
        <v>42</v>
      </c>
      <c r="D6" s="188" t="s">
        <v>43</v>
      </c>
      <c r="E6" s="190" t="s">
        <v>30</v>
      </c>
      <c r="F6" s="188" t="s">
        <v>31</v>
      </c>
      <c r="G6" s="192" t="s">
        <v>32</v>
      </c>
      <c r="H6" s="194" t="s">
        <v>23</v>
      </c>
      <c r="I6" s="195"/>
      <c r="J6" s="195"/>
      <c r="K6" s="195"/>
      <c r="L6" s="196"/>
      <c r="M6" s="197" t="s">
        <v>68</v>
      </c>
    </row>
    <row r="7" spans="2:13" x14ac:dyDescent="0.25">
      <c r="B7" s="187"/>
      <c r="C7" s="189"/>
      <c r="D7" s="189"/>
      <c r="E7" s="191"/>
      <c r="F7" s="189"/>
      <c r="G7" s="193"/>
      <c r="H7" s="68" t="s">
        <v>35</v>
      </c>
      <c r="I7" s="68" t="s">
        <v>26</v>
      </c>
      <c r="J7" s="68" t="s">
        <v>27</v>
      </c>
      <c r="K7" s="68" t="s">
        <v>28</v>
      </c>
      <c r="L7" s="68" t="s">
        <v>293</v>
      </c>
      <c r="M7" s="198"/>
    </row>
    <row r="8" spans="2:13" s="77" customFormat="1" x14ac:dyDescent="0.25">
      <c r="B8" s="180" t="s">
        <v>132</v>
      </c>
      <c r="C8" s="181"/>
      <c r="D8" s="181"/>
      <c r="E8" s="181"/>
      <c r="F8" s="181"/>
      <c r="G8" s="181"/>
      <c r="H8" s="181"/>
      <c r="I8" s="181"/>
      <c r="J8" s="181"/>
      <c r="K8" s="181"/>
      <c r="L8" s="181"/>
      <c r="M8" s="182"/>
    </row>
    <row r="9" spans="2:13" hidden="1" x14ac:dyDescent="0.25">
      <c r="B9" s="39"/>
      <c r="C9" s="39"/>
      <c r="D9" s="39"/>
      <c r="E9" s="39"/>
    </row>
    <row r="10" spans="2:13" s="42" customFormat="1" hidden="1" x14ac:dyDescent="0.25">
      <c r="B10" s="37" t="s">
        <v>37</v>
      </c>
      <c r="C10" s="38" t="s">
        <v>38</v>
      </c>
      <c r="D10" s="38" t="s">
        <v>39</v>
      </c>
      <c r="E10" s="26" t="s">
        <v>40</v>
      </c>
      <c r="F10" s="27" t="s">
        <v>41</v>
      </c>
      <c r="G10" s="27" t="s">
        <v>44</v>
      </c>
      <c r="H10" s="28" t="s">
        <v>45</v>
      </c>
      <c r="I10" s="28" t="s">
        <v>46</v>
      </c>
      <c r="J10" s="28" t="s">
        <v>47</v>
      </c>
      <c r="K10" s="28" t="s">
        <v>48</v>
      </c>
      <c r="L10" s="28" t="s">
        <v>49</v>
      </c>
      <c r="M10" s="41" t="s">
        <v>50</v>
      </c>
    </row>
    <row r="11" spans="2:13" s="42" customFormat="1" ht="149.4" customHeight="1" x14ac:dyDescent="0.25">
      <c r="B11" s="25" t="str">
        <f>CONCATENATE("1.",Prüfkriterien_2[[#This Row],[Spalte2]])</f>
        <v>1.1</v>
      </c>
      <c r="C11" s="29">
        <f>ROW()-ROW(Prüfkriterien_2[[#Headers],[Spalte3]])</f>
        <v>1</v>
      </c>
      <c r="D11" s="83">
        <f>(Prüfkriterien_2[[#This Row],[Spalte2]]+10)/10</f>
        <v>1.1000000000000001</v>
      </c>
      <c r="E11" s="84" t="s">
        <v>133</v>
      </c>
      <c r="F11" s="36" t="s">
        <v>134</v>
      </c>
      <c r="G11" s="36" t="s">
        <v>219</v>
      </c>
      <c r="H11" s="48"/>
      <c r="I11" s="48" t="s">
        <v>34</v>
      </c>
      <c r="J11" s="48" t="s">
        <v>34</v>
      </c>
      <c r="K11" s="48"/>
      <c r="L11" s="48"/>
      <c r="M11" s="69"/>
    </row>
    <row r="12" spans="2:13" s="42" customFormat="1" ht="118.8" customHeight="1" x14ac:dyDescent="0.25">
      <c r="B12" s="85" t="str">
        <f>CONCATENATE("1.",Prüfkriterien_2[[#This Row],[Spalte2]])</f>
        <v>1.2</v>
      </c>
      <c r="C12" s="29">
        <f>ROW()-ROW(Prüfkriterien_2[[#Headers],[Spalte3]])</f>
        <v>2</v>
      </c>
      <c r="D12" s="83">
        <f>(Prüfkriterien_2[[#This Row],[Spalte2]]+10)/10</f>
        <v>1.2</v>
      </c>
      <c r="E12" s="86" t="s">
        <v>135</v>
      </c>
      <c r="F12" s="87" t="s">
        <v>136</v>
      </c>
      <c r="G12" s="87" t="s">
        <v>137</v>
      </c>
      <c r="H12" s="48"/>
      <c r="I12" s="48"/>
      <c r="J12" s="48"/>
      <c r="K12" s="48"/>
      <c r="L12" s="48"/>
      <c r="M12" s="69"/>
    </row>
    <row r="13" spans="2:13" s="42" customFormat="1" ht="60.6" customHeight="1" x14ac:dyDescent="0.25">
      <c r="B13" s="85" t="str">
        <f>CONCATENATE("1.",Prüfkriterien_2[[#This Row],[Spalte2]])</f>
        <v>1.3</v>
      </c>
      <c r="C13" s="29">
        <f>ROW()-ROW(Prüfkriterien_2[[#Headers],[Spalte3]])</f>
        <v>3</v>
      </c>
      <c r="D13" s="83">
        <f>(Prüfkriterien_2[[#This Row],[Spalte2]]+10)/10</f>
        <v>1.3</v>
      </c>
      <c r="E13" s="84" t="s">
        <v>138</v>
      </c>
      <c r="F13" s="36" t="s">
        <v>294</v>
      </c>
      <c r="G13" s="36" t="s">
        <v>139</v>
      </c>
      <c r="H13" s="48"/>
      <c r="I13" s="48" t="s">
        <v>34</v>
      </c>
      <c r="J13" s="48" t="s">
        <v>34</v>
      </c>
      <c r="K13" s="48"/>
      <c r="L13" s="48"/>
      <c r="M13" s="69"/>
    </row>
    <row r="14" spans="2:13" s="42" customFormat="1" ht="77.400000000000006" customHeight="1" x14ac:dyDescent="0.25">
      <c r="B14" s="85" t="str">
        <f>CONCATENATE("1.",Prüfkriterien_2[[#This Row],[Spalte2]])</f>
        <v>1.4</v>
      </c>
      <c r="C14" s="29">
        <f>ROW()-ROW(Prüfkriterien_2[[#Headers],[Spalte3]])</f>
        <v>4</v>
      </c>
      <c r="D14" s="83">
        <f>(Prüfkriterien_2[[#This Row],[Spalte2]]+10)/10</f>
        <v>1.4</v>
      </c>
      <c r="E14" s="84" t="s">
        <v>140</v>
      </c>
      <c r="F14" s="88" t="s">
        <v>141</v>
      </c>
      <c r="G14" s="89" t="s">
        <v>142</v>
      </c>
      <c r="H14" s="48"/>
      <c r="I14" s="48"/>
      <c r="J14" s="48"/>
      <c r="K14" s="48"/>
      <c r="L14" s="48"/>
      <c r="M14" s="69"/>
    </row>
    <row r="15" spans="2:13" s="42" customFormat="1" ht="80.400000000000006" customHeight="1" x14ac:dyDescent="0.25">
      <c r="B15" s="85" t="str">
        <f>CONCATENATE("1.",Prüfkriterien_2[[#This Row],[Spalte2]])</f>
        <v>1.5</v>
      </c>
      <c r="C15" s="29">
        <f>ROW()-ROW(Prüfkriterien_2[[#Headers],[Spalte3]])</f>
        <v>5</v>
      </c>
      <c r="D15" s="83">
        <f>(Prüfkriterien_2[[#This Row],[Spalte2]]+10)/10</f>
        <v>1.5</v>
      </c>
      <c r="E15" s="84" t="s">
        <v>140</v>
      </c>
      <c r="F15" s="89" t="s">
        <v>143</v>
      </c>
      <c r="G15" s="89" t="s">
        <v>144</v>
      </c>
      <c r="H15" s="48"/>
      <c r="I15" s="48"/>
      <c r="J15" s="48"/>
      <c r="K15" s="48"/>
      <c r="L15" s="48"/>
      <c r="M15" s="69"/>
    </row>
    <row r="16" spans="2:13" s="42" customFormat="1" ht="115.95" customHeight="1" x14ac:dyDescent="0.25">
      <c r="B16" s="90" t="str">
        <f>CONCATENATE("1.",Prüfkriterien_2[[#This Row],[Spalte2]])</f>
        <v>1.6</v>
      </c>
      <c r="C16" s="29">
        <f>ROW()-ROW(Prüfkriterien_2[[#Headers],[Spalte3]])</f>
        <v>6</v>
      </c>
      <c r="D16" s="83">
        <f>(Prüfkriterien_2[[#This Row],[Spalte2]]+10)/10</f>
        <v>1.6</v>
      </c>
      <c r="E16" s="91" t="s">
        <v>145</v>
      </c>
      <c r="F16" s="88" t="s">
        <v>248</v>
      </c>
      <c r="G16" s="88" t="s">
        <v>196</v>
      </c>
      <c r="H16" s="48"/>
      <c r="I16" s="48" t="s">
        <v>34</v>
      </c>
      <c r="J16" s="48" t="s">
        <v>34</v>
      </c>
      <c r="K16" s="48"/>
      <c r="L16" s="48"/>
      <c r="M16" s="69"/>
    </row>
    <row r="17" spans="2:13" s="42" customFormat="1" ht="82.8" customHeight="1" x14ac:dyDescent="0.25">
      <c r="B17" s="92" t="str">
        <f>CONCATENATE("1.",Prüfkriterien_2[[#This Row],[Spalte2]])</f>
        <v>1.7</v>
      </c>
      <c r="C17" s="29">
        <f>ROW()-ROW(Prüfkriterien_2[[#Headers],[Spalte3]])</f>
        <v>7</v>
      </c>
      <c r="D17" s="83">
        <f>(Prüfkriterien_2[[#This Row],[Spalte2]]+10)/10</f>
        <v>1.7</v>
      </c>
      <c r="E17" s="93" t="s">
        <v>145</v>
      </c>
      <c r="F17" s="94" t="s">
        <v>220</v>
      </c>
      <c r="G17" s="95" t="s">
        <v>249</v>
      </c>
      <c r="H17" s="65"/>
      <c r="I17" s="65" t="s">
        <v>34</v>
      </c>
      <c r="J17" s="65" t="s">
        <v>34</v>
      </c>
      <c r="K17" s="65"/>
      <c r="L17" s="65"/>
      <c r="M17" s="66"/>
    </row>
    <row r="18" spans="2:13" s="42" customFormat="1" ht="119.4" customHeight="1" x14ac:dyDescent="0.25">
      <c r="B18" s="90" t="str">
        <f>CONCATENATE("1.",Prüfkriterien_2[[#This Row],[Spalte2]])</f>
        <v>1.8</v>
      </c>
      <c r="C18" s="29">
        <f>ROW()-ROW(Prüfkriterien_2[[#Headers],[Spalte3]])</f>
        <v>8</v>
      </c>
      <c r="D18" s="83">
        <f>(Prüfkriterien_2[[#This Row],[Spalte2]]+10)/10</f>
        <v>1.8</v>
      </c>
      <c r="E18" s="91" t="s">
        <v>146</v>
      </c>
      <c r="F18" s="88" t="s">
        <v>250</v>
      </c>
      <c r="G18" s="96" t="s">
        <v>147</v>
      </c>
      <c r="H18" s="48"/>
      <c r="I18" s="48"/>
      <c r="J18" s="48"/>
      <c r="K18" s="48"/>
      <c r="L18" s="48"/>
      <c r="M18" s="69"/>
    </row>
    <row r="19" spans="2:13" s="42" customFormat="1" ht="154.80000000000001" customHeight="1" x14ac:dyDescent="0.25">
      <c r="B19" s="90" t="str">
        <f>CONCATENATE("1.",Prüfkriterien_2[[#This Row],[Spalte2]])</f>
        <v>1.9</v>
      </c>
      <c r="C19" s="29">
        <f>ROW()-ROW(Prüfkriterien_2[[#Headers],[Spalte3]])</f>
        <v>9</v>
      </c>
      <c r="D19" s="83">
        <f>(Prüfkriterien_2[[#This Row],[Spalte2]]+10)/10</f>
        <v>1.9</v>
      </c>
      <c r="E19" s="91" t="s">
        <v>148</v>
      </c>
      <c r="F19" s="96" t="s">
        <v>149</v>
      </c>
      <c r="G19" s="88" t="s">
        <v>225</v>
      </c>
      <c r="H19" s="48"/>
      <c r="I19" s="48" t="s">
        <v>34</v>
      </c>
      <c r="J19" s="48" t="s">
        <v>34</v>
      </c>
      <c r="K19" s="48"/>
      <c r="L19" s="48"/>
      <c r="M19" s="69"/>
    </row>
    <row r="20" spans="2:13" s="42" customFormat="1" ht="54.6" customHeight="1" x14ac:dyDescent="0.25">
      <c r="B20" s="25" t="str">
        <f>CONCATENATE("1.",Prüfkriterien_2[[#This Row],[Spalte2]])</f>
        <v>1.10</v>
      </c>
      <c r="C20" s="29">
        <f>ROW()-ROW(Prüfkriterien_2[[#Headers],[Spalte3]])</f>
        <v>10</v>
      </c>
      <c r="D20" s="83">
        <f>(Prüfkriterien_2[[#This Row],[Spalte2]]+10)/10</f>
        <v>2</v>
      </c>
      <c r="E20" s="84" t="s">
        <v>148</v>
      </c>
      <c r="F20" s="88" t="s">
        <v>254</v>
      </c>
      <c r="G20" s="88" t="s">
        <v>255</v>
      </c>
      <c r="H20" s="64"/>
      <c r="I20" s="64"/>
      <c r="J20" s="64"/>
      <c r="K20" s="64"/>
      <c r="L20" s="64"/>
      <c r="M20" s="41"/>
    </row>
    <row r="21" spans="2:13" s="42" customFormat="1" ht="95.25" customHeight="1" x14ac:dyDescent="0.25">
      <c r="B21" s="90" t="str">
        <f>CONCATENATE("1.",Prüfkriterien_2[[#This Row],[Spalte2]])</f>
        <v>1.11</v>
      </c>
      <c r="C21" s="29">
        <f>ROW()-ROW(Prüfkriterien_2[[#Headers],[Spalte3]])</f>
        <v>11</v>
      </c>
      <c r="D21" s="83">
        <f>(Prüfkriterien_2[[#This Row],[Spalte2]]+10)/10</f>
        <v>2.1</v>
      </c>
      <c r="E21" s="91" t="s">
        <v>148</v>
      </c>
      <c r="F21" s="88" t="s">
        <v>256</v>
      </c>
      <c r="G21" s="88" t="s">
        <v>199</v>
      </c>
      <c r="H21" s="48"/>
      <c r="I21" s="48"/>
      <c r="J21" s="48"/>
      <c r="K21" s="48"/>
      <c r="L21" s="48"/>
      <c r="M21" s="69"/>
    </row>
    <row r="22" spans="2:13" s="42" customFormat="1" ht="113.4" customHeight="1" x14ac:dyDescent="0.25">
      <c r="B22" s="90" t="str">
        <f>CONCATENATE("1.",Prüfkriterien_2[[#This Row],[Spalte2]])</f>
        <v>1.12</v>
      </c>
      <c r="C22" s="29">
        <f>ROW()-ROW(Prüfkriterien_2[[#Headers],[Spalte3]])</f>
        <v>12</v>
      </c>
      <c r="D22" s="83">
        <f>(Prüfkriterien_2[[#This Row],[Spalte2]]+10)/10</f>
        <v>2.2000000000000002</v>
      </c>
      <c r="E22" s="91" t="s">
        <v>148</v>
      </c>
      <c r="F22" s="88" t="s">
        <v>224</v>
      </c>
      <c r="G22" s="88" t="s">
        <v>221</v>
      </c>
      <c r="H22" s="48"/>
      <c r="I22" s="48"/>
      <c r="J22" s="48"/>
      <c r="K22" s="48"/>
      <c r="L22" s="48"/>
      <c r="M22" s="69"/>
    </row>
    <row r="23" spans="2:13" s="42" customFormat="1" ht="138.6" customHeight="1" x14ac:dyDescent="0.25">
      <c r="B23" s="25" t="str">
        <f>CONCATENATE("1.",Prüfkriterien_2[[#This Row],[Spalte2]])</f>
        <v>1.13</v>
      </c>
      <c r="C23" s="29">
        <f>ROW()-ROW(Prüfkriterien_2[[#Headers],[Spalte3]])</f>
        <v>13</v>
      </c>
      <c r="D23" s="83">
        <f>(Prüfkriterien_2[[#This Row],[Spalte2]]+10)/10</f>
        <v>2.2999999999999998</v>
      </c>
      <c r="E23" s="84" t="s">
        <v>148</v>
      </c>
      <c r="F23" s="88" t="s">
        <v>222</v>
      </c>
      <c r="G23" s="88" t="s">
        <v>295</v>
      </c>
      <c r="H23" s="64"/>
      <c r="I23" s="64"/>
      <c r="J23" s="64"/>
      <c r="K23" s="64"/>
      <c r="L23" s="64"/>
      <c r="M23" s="41"/>
    </row>
    <row r="24" spans="2:13" s="42" customFormat="1" ht="74.400000000000006" customHeight="1" x14ac:dyDescent="0.25">
      <c r="B24" s="90" t="str">
        <f>CONCATENATE("1.",Prüfkriterien_2[[#This Row],[Spalte2]])</f>
        <v>1.14</v>
      </c>
      <c r="C24" s="29">
        <f>ROW()-ROW(Prüfkriterien_2[[#Headers],[Spalte3]])</f>
        <v>14</v>
      </c>
      <c r="D24" s="83">
        <f>(Prüfkriterien_2[[#This Row],[Spalte2]]+10)/10</f>
        <v>2.4</v>
      </c>
      <c r="E24" s="91" t="s">
        <v>148</v>
      </c>
      <c r="F24" s="96" t="s">
        <v>150</v>
      </c>
      <c r="G24" s="88" t="s">
        <v>223</v>
      </c>
      <c r="H24" s="48"/>
      <c r="I24" s="48" t="s">
        <v>34</v>
      </c>
      <c r="J24" s="48" t="s">
        <v>34</v>
      </c>
      <c r="K24" s="48"/>
      <c r="L24" s="48"/>
      <c r="M24" s="69"/>
    </row>
    <row r="25" spans="2:13" s="42" customFormat="1" ht="87.6" customHeight="1" x14ac:dyDescent="0.25">
      <c r="B25" s="90" t="str">
        <f>CONCATENATE("1.",Prüfkriterien_2[[#This Row],[Spalte2]])</f>
        <v>1.15</v>
      </c>
      <c r="C25" s="29">
        <f>ROW()-ROW(Prüfkriterien_2[[#Headers],[Spalte3]])</f>
        <v>15</v>
      </c>
      <c r="D25" s="83">
        <f>(Prüfkriterien_2[[#This Row],[Spalte2]]+10)/10</f>
        <v>2.5</v>
      </c>
      <c r="E25" s="91" t="s">
        <v>148</v>
      </c>
      <c r="F25" s="88" t="s">
        <v>257</v>
      </c>
      <c r="G25" s="88" t="s">
        <v>198</v>
      </c>
      <c r="H25" s="48"/>
      <c r="I25" s="48"/>
      <c r="J25" s="48"/>
      <c r="K25" s="48"/>
      <c r="L25" s="48"/>
      <c r="M25" s="69"/>
    </row>
    <row r="26" spans="2:13" s="42" customFormat="1" ht="58.95" customHeight="1" x14ac:dyDescent="0.25">
      <c r="B26" s="90" t="str">
        <f>CONCATENATE("1.",Prüfkriterien_2[[#This Row],[Spalte2]])</f>
        <v>1.16</v>
      </c>
      <c r="C26" s="29">
        <f>ROW()-ROW(Prüfkriterien_2[[#Headers],[Spalte3]])</f>
        <v>16</v>
      </c>
      <c r="D26" s="83">
        <f>(Prüfkriterien_2[[#This Row],[Spalte2]]+10)/10</f>
        <v>2.6</v>
      </c>
      <c r="E26" s="91" t="s">
        <v>151</v>
      </c>
      <c r="F26" s="88" t="s">
        <v>227</v>
      </c>
      <c r="G26" s="88" t="s">
        <v>226</v>
      </c>
      <c r="H26" s="48"/>
      <c r="I26" s="48"/>
      <c r="J26" s="48"/>
      <c r="K26" s="48"/>
      <c r="L26" s="48"/>
      <c r="M26" s="69"/>
    </row>
    <row r="27" spans="2:13" s="42" customFormat="1" ht="134.4" customHeight="1" x14ac:dyDescent="0.25">
      <c r="B27" s="25" t="str">
        <f>CONCATENATE("1.",Prüfkriterien_2[[#This Row],[Spalte2]])</f>
        <v>1.17</v>
      </c>
      <c r="C27" s="29">
        <f>ROW()-ROW(Prüfkriterien_2[[#Headers],[Spalte3]])</f>
        <v>17</v>
      </c>
      <c r="D27" s="83">
        <f>(Prüfkriterien_2[[#This Row],[Spalte2]]+10)/10</f>
        <v>2.7</v>
      </c>
      <c r="E27" s="34" t="s">
        <v>152</v>
      </c>
      <c r="F27" s="89" t="s">
        <v>197</v>
      </c>
      <c r="G27" s="88" t="s">
        <v>340</v>
      </c>
      <c r="H27" s="48"/>
      <c r="I27" s="48"/>
      <c r="J27" s="48"/>
      <c r="K27" s="48"/>
      <c r="L27" s="48"/>
      <c r="M27" s="69"/>
    </row>
    <row r="28" spans="2:13" s="42" customFormat="1" ht="135" customHeight="1" x14ac:dyDescent="0.25">
      <c r="B28" s="90" t="str">
        <f>CONCATENATE("1.",Prüfkriterien_2[[#This Row],[Spalte2]])</f>
        <v>1.18</v>
      </c>
      <c r="C28" s="29">
        <f>ROW()-ROW(Prüfkriterien_2[[#Headers],[Spalte3]])</f>
        <v>18</v>
      </c>
      <c r="D28" s="83">
        <f>(Prüfkriterien_2[[#This Row],[Spalte2]]+10)/10</f>
        <v>2.8</v>
      </c>
      <c r="E28" s="91" t="s">
        <v>152</v>
      </c>
      <c r="F28" s="96" t="s">
        <v>153</v>
      </c>
      <c r="G28" s="88" t="s">
        <v>341</v>
      </c>
      <c r="H28" s="48"/>
      <c r="I28" s="48"/>
      <c r="J28" s="48"/>
      <c r="K28" s="48"/>
      <c r="L28" s="48"/>
      <c r="M28" s="69"/>
    </row>
    <row r="29" spans="2:13" s="42" customFormat="1" ht="124.5" customHeight="1" x14ac:dyDescent="0.25">
      <c r="B29" s="90" t="str">
        <f>CONCATENATE("1.",Prüfkriterien_2[[#This Row],[Spalte2]])</f>
        <v>1.19</v>
      </c>
      <c r="C29" s="29">
        <f>ROW()-ROW(Prüfkriterien_2[[#Headers],[Spalte3]])</f>
        <v>19</v>
      </c>
      <c r="D29" s="83">
        <f>(Prüfkriterien_2[[#This Row],[Spalte2]]+10)/10</f>
        <v>2.9</v>
      </c>
      <c r="E29" s="91" t="s">
        <v>152</v>
      </c>
      <c r="F29" s="96" t="s">
        <v>154</v>
      </c>
      <c r="G29" s="88" t="s">
        <v>296</v>
      </c>
      <c r="H29" s="48"/>
      <c r="I29" s="48"/>
      <c r="J29" s="48"/>
      <c r="K29" s="48"/>
      <c r="L29" s="48"/>
      <c r="M29" s="69"/>
    </row>
    <row r="30" spans="2:13" s="42" customFormat="1" ht="115.2" customHeight="1" x14ac:dyDescent="0.25">
      <c r="B30" s="25" t="str">
        <f>CONCATENATE("1.",Prüfkriterien_2[[#This Row],[Spalte2]])</f>
        <v>1.20</v>
      </c>
      <c r="C30" s="29">
        <f>ROW()-ROW(Prüfkriterien_2[[#Headers],[Spalte3]])</f>
        <v>20</v>
      </c>
      <c r="D30" s="83">
        <f>(Prüfkriterien_2[[#This Row],[Spalte2]]+10)/10</f>
        <v>3</v>
      </c>
      <c r="E30" s="84" t="s">
        <v>152</v>
      </c>
      <c r="F30" s="97" t="s">
        <v>258</v>
      </c>
      <c r="G30" s="97" t="s">
        <v>237</v>
      </c>
      <c r="H30" s="64"/>
      <c r="I30" s="64"/>
      <c r="J30" s="64"/>
      <c r="K30" s="64"/>
      <c r="L30" s="64"/>
      <c r="M30" s="41"/>
    </row>
    <row r="31" spans="2:13" s="42" customFormat="1" ht="100.2" customHeight="1" x14ac:dyDescent="0.25">
      <c r="B31" s="90" t="str">
        <f>CONCATENATE("1.",Prüfkriterien_2[[#This Row],[Spalte2]])</f>
        <v>1.21</v>
      </c>
      <c r="C31" s="29">
        <f>ROW()-ROW(Prüfkriterien_2[[#Headers],[Spalte3]])</f>
        <v>21</v>
      </c>
      <c r="D31" s="83">
        <f>(Prüfkriterien_2[[#This Row],[Spalte2]]+10)/10</f>
        <v>3.1</v>
      </c>
      <c r="E31" s="91" t="s">
        <v>155</v>
      </c>
      <c r="F31" s="99" t="s">
        <v>156</v>
      </c>
      <c r="G31" s="97" t="s">
        <v>297</v>
      </c>
      <c r="H31" s="48"/>
      <c r="I31" s="48"/>
      <c r="J31" s="48"/>
      <c r="K31" s="48"/>
      <c r="L31" s="48"/>
      <c r="M31" s="69"/>
    </row>
    <row r="32" spans="2:13" s="42" customFormat="1" ht="194.4" customHeight="1" x14ac:dyDescent="0.25">
      <c r="B32" s="90" t="str">
        <f>CONCATENATE("1.",Prüfkriterien_2[[#This Row],[Spalte2]])</f>
        <v>1.22</v>
      </c>
      <c r="C32" s="29">
        <f>ROW()-ROW(Prüfkriterien_2[[#Headers],[Spalte3]])</f>
        <v>22</v>
      </c>
      <c r="D32" s="83">
        <f>(Prüfkriterien_2[[#This Row],[Spalte2]]+10)/10</f>
        <v>3.2</v>
      </c>
      <c r="E32" s="91" t="s">
        <v>157</v>
      </c>
      <c r="F32" s="100" t="s">
        <v>158</v>
      </c>
      <c r="G32" s="36" t="s">
        <v>298</v>
      </c>
      <c r="H32" s="48"/>
      <c r="I32" s="48"/>
      <c r="J32" s="48"/>
      <c r="K32" s="48"/>
      <c r="L32" s="48"/>
      <c r="M32" s="69"/>
    </row>
    <row r="33" spans="2:13" s="42" customFormat="1" ht="200.25" customHeight="1" x14ac:dyDescent="0.25">
      <c r="B33" s="90" t="str">
        <f>CONCATENATE("1.",Prüfkriterien_2[[#This Row],[Spalte2]])</f>
        <v>1.23</v>
      </c>
      <c r="C33" s="29">
        <f>ROW()-ROW(Prüfkriterien_2[[#Headers],[Spalte3]])</f>
        <v>23</v>
      </c>
      <c r="D33" s="83">
        <f>(Prüfkriterien_2[[#This Row],[Spalte2]]+10)/10</f>
        <v>3.3</v>
      </c>
      <c r="E33" s="91" t="s">
        <v>157</v>
      </c>
      <c r="F33" s="100" t="s">
        <v>159</v>
      </c>
      <c r="G33" s="36" t="s">
        <v>342</v>
      </c>
      <c r="H33" s="48"/>
      <c r="I33" s="48"/>
      <c r="J33" s="48"/>
      <c r="K33" s="48"/>
      <c r="L33" s="48"/>
      <c r="M33" s="69"/>
    </row>
    <row r="34" spans="2:13" s="42" customFormat="1" ht="307.2" customHeight="1" x14ac:dyDescent="0.25">
      <c r="B34" s="90" t="str">
        <f>CONCATENATE("1.",Prüfkriterien_2[[#This Row],[Spalte2]])</f>
        <v>1.24</v>
      </c>
      <c r="C34" s="29">
        <f>ROW()-ROW(Prüfkriterien_2[[#Headers],[Spalte3]])</f>
        <v>24</v>
      </c>
      <c r="D34" s="83">
        <f>(Prüfkriterien_2[[#This Row],[Spalte2]]+10)/10</f>
        <v>3.4</v>
      </c>
      <c r="E34" s="91" t="s">
        <v>160</v>
      </c>
      <c r="F34" s="100" t="s">
        <v>162</v>
      </c>
      <c r="G34" s="36" t="s">
        <v>228</v>
      </c>
      <c r="H34" s="48"/>
      <c r="I34" s="48"/>
      <c r="J34" s="48"/>
      <c r="K34" s="48"/>
      <c r="L34" s="48"/>
      <c r="M34" s="69"/>
    </row>
    <row r="35" spans="2:13" s="42" customFormat="1" ht="58.2" customHeight="1" x14ac:dyDescent="0.25">
      <c r="B35" s="90" t="str">
        <f>CONCATENATE("1.",Prüfkriterien_2[[#This Row],[Spalte2]])</f>
        <v>1.25</v>
      </c>
      <c r="C35" s="29">
        <f>ROW()-ROW(Prüfkriterien_2[[#Headers],[Spalte3]])</f>
        <v>25</v>
      </c>
      <c r="D35" s="83">
        <f>(Prüfkriterien_2[[#This Row],[Spalte2]]+10)/10</f>
        <v>3.5</v>
      </c>
      <c r="E35" s="91" t="s">
        <v>160</v>
      </c>
      <c r="F35" s="100" t="s">
        <v>161</v>
      </c>
      <c r="G35" s="36" t="s">
        <v>299</v>
      </c>
      <c r="H35" s="48"/>
      <c r="I35" s="48"/>
      <c r="J35" s="48"/>
      <c r="K35" s="48"/>
      <c r="L35" s="48"/>
      <c r="M35" s="69"/>
    </row>
    <row r="36" spans="2:13" s="42" customFormat="1" ht="86.4" customHeight="1" x14ac:dyDescent="0.25">
      <c r="B36" s="90" t="str">
        <f>CONCATENATE("1.",Prüfkriterien_2[[#This Row],[Spalte2]])</f>
        <v>1.26</v>
      </c>
      <c r="C36" s="29">
        <f>ROW()-ROW(Prüfkriterien_2[[#Headers],[Spalte3]])</f>
        <v>26</v>
      </c>
      <c r="D36" s="83">
        <f>(Prüfkriterien_2[[#This Row],[Spalte2]]+10)/10</f>
        <v>3.6</v>
      </c>
      <c r="E36" s="91" t="s">
        <v>160</v>
      </c>
      <c r="F36" s="36" t="s">
        <v>259</v>
      </c>
      <c r="G36" s="36" t="s">
        <v>260</v>
      </c>
      <c r="H36" s="48"/>
      <c r="I36" s="48"/>
      <c r="J36" s="48"/>
      <c r="K36" s="48"/>
      <c r="L36" s="48"/>
      <c r="M36" s="69"/>
    </row>
    <row r="37" spans="2:13" s="42" customFormat="1" ht="279" customHeight="1" x14ac:dyDescent="0.25">
      <c r="B37" s="90" t="str">
        <f>CONCATENATE("1.",Prüfkriterien_2[[#This Row],[Spalte2]])</f>
        <v>1.27</v>
      </c>
      <c r="C37" s="29">
        <f>ROW()-ROW(Prüfkriterien_2[[#Headers],[Spalte3]])</f>
        <v>27</v>
      </c>
      <c r="D37" s="83">
        <f>(Prüfkriterien_2[[#This Row],[Spalte2]]+10)/10</f>
        <v>3.7</v>
      </c>
      <c r="E37" s="91" t="s">
        <v>163</v>
      </c>
      <c r="F37" s="96" t="s">
        <v>164</v>
      </c>
      <c r="G37" s="88" t="s">
        <v>300</v>
      </c>
      <c r="H37" s="48"/>
      <c r="I37" s="48"/>
      <c r="J37" s="48"/>
      <c r="K37" s="48"/>
      <c r="L37" s="48"/>
      <c r="M37" s="69"/>
    </row>
    <row r="38" spans="2:13" s="42" customFormat="1" ht="281.25" customHeight="1" x14ac:dyDescent="0.25">
      <c r="B38" s="90" t="str">
        <f>CONCATENATE("1.",Prüfkriterien_2[[#This Row],[Spalte2]])</f>
        <v>1.28</v>
      </c>
      <c r="C38" s="29">
        <f>ROW()-ROW(Prüfkriterien_2[[#Headers],[Spalte3]])</f>
        <v>28</v>
      </c>
      <c r="D38" s="83">
        <f>(Prüfkriterien_2[[#This Row],[Spalte2]]+10)/10</f>
        <v>3.8</v>
      </c>
      <c r="E38" s="91" t="s">
        <v>145</v>
      </c>
      <c r="F38" s="96" t="s">
        <v>165</v>
      </c>
      <c r="G38" s="88" t="s">
        <v>343</v>
      </c>
      <c r="H38" s="48"/>
      <c r="I38" s="48"/>
      <c r="J38" s="48"/>
      <c r="K38" s="48"/>
      <c r="L38" s="48"/>
      <c r="M38" s="69"/>
    </row>
    <row r="39" spans="2:13" s="42" customFormat="1" ht="60.6" customHeight="1" x14ac:dyDescent="0.25">
      <c r="B39" s="25" t="str">
        <f>CONCATENATE("1.",Prüfkriterien_2[[#This Row],[Spalte2]])</f>
        <v>1.29</v>
      </c>
      <c r="C39" s="29">
        <f>ROW()-ROW(Prüfkriterien_2[[#Headers],[Spalte3]])</f>
        <v>29</v>
      </c>
      <c r="D39" s="83">
        <f>(Prüfkriterien_2[[#This Row],[Spalte2]]+10)/10</f>
        <v>3.9</v>
      </c>
      <c r="E39" s="84" t="s">
        <v>145</v>
      </c>
      <c r="F39" s="88" t="s">
        <v>230</v>
      </c>
      <c r="G39" s="88"/>
      <c r="H39" s="64"/>
      <c r="I39" s="64"/>
      <c r="J39" s="64"/>
      <c r="K39" s="64"/>
      <c r="L39" s="64"/>
      <c r="M39" s="41"/>
    </row>
    <row r="40" spans="2:13" s="42" customFormat="1" ht="52.8" customHeight="1" x14ac:dyDescent="0.25">
      <c r="B40" s="25" t="str">
        <f>CONCATENATE("1.",Prüfkriterien_2[[#This Row],[Spalte2]])</f>
        <v>1.30</v>
      </c>
      <c r="C40" s="29">
        <f>ROW()-ROW(Prüfkriterien_2[[#Headers],[Spalte3]])</f>
        <v>30</v>
      </c>
      <c r="D40" s="83">
        <f>(Prüfkriterien_2[[#This Row],[Spalte2]]+10)/10</f>
        <v>4</v>
      </c>
      <c r="E40" s="84"/>
      <c r="F40" s="88" t="s">
        <v>344</v>
      </c>
      <c r="G40" s="88"/>
      <c r="H40" s="64"/>
      <c r="I40" s="64"/>
      <c r="J40" s="64"/>
      <c r="K40" s="64"/>
      <c r="L40" s="64"/>
      <c r="M40" s="41"/>
    </row>
    <row r="41" spans="2:13" s="42" customFormat="1" ht="52.2" customHeight="1" x14ac:dyDescent="0.25">
      <c r="B41" s="90" t="str">
        <f>CONCATENATE("1.",Prüfkriterien_2[[#This Row],[Spalte2]])</f>
        <v>1.31</v>
      </c>
      <c r="C41" s="29">
        <f>ROW()-ROW(Prüfkriterien_2[[#Headers],[Spalte3]])</f>
        <v>31</v>
      </c>
      <c r="D41" s="83">
        <f>(Prüfkriterien_2[[#This Row],[Spalte2]]+10)/10</f>
        <v>4.0999999999999996</v>
      </c>
      <c r="E41" s="91" t="s">
        <v>145</v>
      </c>
      <c r="F41" s="88" t="s">
        <v>191</v>
      </c>
      <c r="G41" s="96"/>
      <c r="H41" s="48"/>
      <c r="I41" s="48"/>
      <c r="J41" s="48"/>
      <c r="K41" s="48"/>
      <c r="L41" s="48"/>
      <c r="M41" s="69"/>
    </row>
    <row r="42" spans="2:13" s="42" customFormat="1" ht="139.80000000000001" customHeight="1" x14ac:dyDescent="0.25">
      <c r="B42" s="90" t="str">
        <f>CONCATENATE("1.",Prüfkriterien_2[[#This Row],[Spalte2]])</f>
        <v>1.32</v>
      </c>
      <c r="C42" s="29">
        <f>ROW()-ROW(Prüfkriterien_2[[#Headers],[Spalte3]])</f>
        <v>32</v>
      </c>
      <c r="D42" s="83">
        <f>(Prüfkriterien_2[[#This Row],[Spalte2]]+10)/10</f>
        <v>4.2</v>
      </c>
      <c r="E42" s="91" t="s">
        <v>145</v>
      </c>
      <c r="F42" s="96" t="s">
        <v>166</v>
      </c>
      <c r="G42" s="88" t="s">
        <v>251</v>
      </c>
      <c r="H42" s="48"/>
      <c r="I42" s="48"/>
      <c r="J42" s="48"/>
      <c r="K42" s="48"/>
      <c r="L42" s="48"/>
      <c r="M42" s="69"/>
    </row>
    <row r="43" spans="2:13" s="42" customFormat="1" ht="52.2" customHeight="1" x14ac:dyDescent="0.25">
      <c r="B43" s="90" t="str">
        <f>CONCATENATE("1.",Prüfkriterien_2[[#This Row],[Spalte2]])</f>
        <v>1.33</v>
      </c>
      <c r="C43" s="29">
        <f>ROW()-ROW(Prüfkriterien_2[[#Headers],[Spalte3]])</f>
        <v>33</v>
      </c>
      <c r="D43" s="83">
        <f>(Prüfkriterien_2[[#This Row],[Spalte2]]+10)/10</f>
        <v>4.3</v>
      </c>
      <c r="E43" s="91" t="s">
        <v>145</v>
      </c>
      <c r="F43" s="88" t="s">
        <v>345</v>
      </c>
      <c r="G43" s="88" t="s">
        <v>200</v>
      </c>
      <c r="H43" s="48"/>
      <c r="I43" s="48"/>
      <c r="J43" s="48"/>
      <c r="K43" s="48"/>
      <c r="L43" s="48"/>
      <c r="M43" s="69"/>
    </row>
    <row r="44" spans="2:13" s="42" customFormat="1" ht="57.6" customHeight="1" x14ac:dyDescent="0.25">
      <c r="B44" s="90" t="str">
        <f>CONCATENATE("1.",Prüfkriterien_2[[#This Row],[Spalte2]])</f>
        <v>1.34</v>
      </c>
      <c r="C44" s="29">
        <f>ROW()-ROW(Prüfkriterien_2[[#Headers],[Spalte3]])</f>
        <v>34</v>
      </c>
      <c r="D44" s="83">
        <f>(Prüfkriterien_2[[#This Row],[Spalte2]]+10)/10</f>
        <v>4.4000000000000004</v>
      </c>
      <c r="E44" s="91" t="s">
        <v>145</v>
      </c>
      <c r="F44" s="88" t="s">
        <v>346</v>
      </c>
      <c r="G44" s="95" t="s">
        <v>301</v>
      </c>
      <c r="H44" s="48"/>
      <c r="I44" s="48"/>
      <c r="J44" s="48"/>
      <c r="K44" s="48"/>
      <c r="L44" s="48"/>
      <c r="M44" s="69"/>
    </row>
    <row r="45" spans="2:13" s="42" customFormat="1" ht="84" customHeight="1" x14ac:dyDescent="0.25">
      <c r="B45" s="90" t="str">
        <f>CONCATENATE("1.",Prüfkriterien_2[[#This Row],[Spalte2]])</f>
        <v>1.35</v>
      </c>
      <c r="C45" s="29">
        <f>ROW()-ROW(Prüfkriterien_2[[#Headers],[Spalte3]])</f>
        <v>35</v>
      </c>
      <c r="D45" s="83">
        <f>(Prüfkriterien_2[[#This Row],[Spalte2]]+10)/10</f>
        <v>4.5</v>
      </c>
      <c r="E45" s="91" t="s">
        <v>145</v>
      </c>
      <c r="F45" s="88" t="s">
        <v>229</v>
      </c>
      <c r="G45" s="88" t="s">
        <v>252</v>
      </c>
      <c r="H45" s="48"/>
      <c r="I45" s="48"/>
      <c r="J45" s="48"/>
      <c r="K45" s="48"/>
      <c r="L45" s="48"/>
      <c r="M45" s="69"/>
    </row>
    <row r="46" spans="2:13" s="42" customFormat="1" ht="129" customHeight="1" x14ac:dyDescent="0.25">
      <c r="B46" s="90" t="str">
        <f>CONCATENATE("1.",Prüfkriterien_2[[#This Row],[Spalte2]])</f>
        <v>1.36</v>
      </c>
      <c r="C46" s="29">
        <f>ROW()-ROW(Prüfkriterien_2[[#Headers],[Spalte3]])</f>
        <v>36</v>
      </c>
      <c r="D46" s="83">
        <f>(Prüfkriterien_2[[#This Row],[Spalte2]]+10)/10</f>
        <v>4.5999999999999996</v>
      </c>
      <c r="E46" s="91" t="s">
        <v>145</v>
      </c>
      <c r="F46" s="96" t="s">
        <v>167</v>
      </c>
      <c r="G46" s="88" t="s">
        <v>168</v>
      </c>
      <c r="H46" s="48"/>
      <c r="I46" s="48"/>
      <c r="J46" s="48"/>
      <c r="K46" s="48"/>
      <c r="L46" s="48"/>
      <c r="M46" s="69"/>
    </row>
    <row r="47" spans="2:13" s="42" customFormat="1" ht="67.2" customHeight="1" x14ac:dyDescent="0.25">
      <c r="B47" s="90" t="str">
        <f>CONCATENATE("1.",Prüfkriterien_2[[#This Row],[Spalte2]])</f>
        <v>1.37</v>
      </c>
      <c r="C47" s="29">
        <f>ROW()-ROW(Prüfkriterien_2[[#Headers],[Spalte3]])</f>
        <v>37</v>
      </c>
      <c r="D47" s="83">
        <f>(Prüfkriterien_2[[#This Row],[Spalte2]]+10)/10</f>
        <v>4.7</v>
      </c>
      <c r="E47" s="91" t="s">
        <v>145</v>
      </c>
      <c r="F47" s="96" t="s">
        <v>169</v>
      </c>
      <c r="G47" s="96"/>
      <c r="H47" s="48"/>
      <c r="I47" s="48"/>
      <c r="J47" s="48"/>
      <c r="K47" s="48"/>
      <c r="L47" s="48"/>
      <c r="M47" s="69"/>
    </row>
    <row r="48" spans="2:13" x14ac:dyDescent="0.25">
      <c r="B48" s="176" t="s">
        <v>347</v>
      </c>
      <c r="C48" s="177"/>
      <c r="D48" s="177"/>
      <c r="E48" s="177"/>
      <c r="F48" s="177"/>
      <c r="G48" s="177"/>
      <c r="H48" s="177"/>
      <c r="I48" s="177"/>
      <c r="J48" s="177"/>
      <c r="K48" s="177"/>
      <c r="L48" s="177"/>
      <c r="M48" s="178"/>
    </row>
    <row r="49" spans="2:13" s="42" customFormat="1" hidden="1" x14ac:dyDescent="0.25">
      <c r="B49" s="37" t="s">
        <v>37</v>
      </c>
      <c r="C49" s="38" t="s">
        <v>38</v>
      </c>
      <c r="D49" s="38" t="s">
        <v>39</v>
      </c>
      <c r="E49" s="26" t="s">
        <v>40</v>
      </c>
      <c r="F49" s="27" t="s">
        <v>41</v>
      </c>
      <c r="G49" s="27" t="s">
        <v>44</v>
      </c>
      <c r="H49" s="28" t="s">
        <v>45</v>
      </c>
      <c r="I49" s="28" t="s">
        <v>46</v>
      </c>
      <c r="J49" s="28" t="s">
        <v>47</v>
      </c>
      <c r="K49" s="28" t="s">
        <v>48</v>
      </c>
      <c r="L49" s="28" t="s">
        <v>49</v>
      </c>
      <c r="M49" s="41" t="s">
        <v>50</v>
      </c>
    </row>
    <row r="50" spans="2:13" s="42" customFormat="1" ht="114" customHeight="1" x14ac:dyDescent="0.25">
      <c r="B50" s="85" t="str">
        <f>CONCATENATE("2.",Prüfkriterien_3[[#This Row],[Spalte2]])</f>
        <v>2.1</v>
      </c>
      <c r="C50" s="101">
        <f>ROW()-ROW(Prüfkriterien_3[[#Headers],[Spalte3]])</f>
        <v>1</v>
      </c>
      <c r="D50" s="101">
        <f>(Prüfkriterien_3[[#This Row],[Spalte2]]+20)/10</f>
        <v>2.1</v>
      </c>
      <c r="E50" s="84" t="s">
        <v>173</v>
      </c>
      <c r="F50" s="36" t="s">
        <v>253</v>
      </c>
      <c r="G50" s="36" t="s">
        <v>174</v>
      </c>
      <c r="H50" s="48"/>
      <c r="I50" s="48" t="s">
        <v>34</v>
      </c>
      <c r="J50" s="48" t="s">
        <v>34</v>
      </c>
      <c r="K50" s="48"/>
      <c r="L50" s="48"/>
      <c r="M50" s="69"/>
    </row>
    <row r="51" spans="2:13" s="42" customFormat="1" ht="52.8" customHeight="1" x14ac:dyDescent="0.25">
      <c r="B51" s="85" t="str">
        <f>CONCATENATE("2.",Prüfkriterien_3[[#This Row],[Spalte2]])</f>
        <v>2.2</v>
      </c>
      <c r="C51" s="101">
        <f>ROW()-ROW(Prüfkriterien_3[[#Headers],[Spalte3]])</f>
        <v>2</v>
      </c>
      <c r="D51" s="101">
        <f>(Prüfkriterien_3[[#This Row],[Spalte2]]+20)/10</f>
        <v>2.2000000000000002</v>
      </c>
      <c r="E51" s="84" t="s">
        <v>173</v>
      </c>
      <c r="F51" s="36" t="s">
        <v>348</v>
      </c>
      <c r="G51" s="102" t="s">
        <v>175</v>
      </c>
      <c r="H51" s="28"/>
      <c r="I51" s="48" t="s">
        <v>34</v>
      </c>
      <c r="J51" s="48" t="s">
        <v>34</v>
      </c>
      <c r="K51" s="48"/>
      <c r="L51" s="48"/>
      <c r="M51" s="69"/>
    </row>
    <row r="52" spans="2:13" s="42" customFormat="1" ht="65.400000000000006" customHeight="1" x14ac:dyDescent="0.25">
      <c r="B52" s="85" t="str">
        <f>CONCATENATE("2.",Prüfkriterien_3[[#This Row],[Spalte2]])</f>
        <v>2.3</v>
      </c>
      <c r="C52" s="101">
        <f>ROW()-ROW(Prüfkriterien_3[[#Headers],[Spalte3]])</f>
        <v>3</v>
      </c>
      <c r="D52" s="101">
        <f>(Prüfkriterien_3[[#This Row],[Spalte2]]+20)/10</f>
        <v>2.2999999999999998</v>
      </c>
      <c r="E52" s="84" t="s">
        <v>173</v>
      </c>
      <c r="F52" s="36" t="s">
        <v>349</v>
      </c>
      <c r="G52" s="88" t="s">
        <v>350</v>
      </c>
      <c r="H52" s="48"/>
      <c r="I52" s="48"/>
      <c r="J52" s="48"/>
      <c r="K52" s="48"/>
      <c r="L52" s="48"/>
      <c r="M52" s="69"/>
    </row>
    <row r="53" spans="2:13" s="42" customFormat="1" ht="204" customHeight="1" x14ac:dyDescent="0.25">
      <c r="B53" s="90" t="str">
        <f>CONCATENATE("2.",Prüfkriterien_3[[#This Row],[Spalte2]])</f>
        <v>2.4</v>
      </c>
      <c r="C53" s="103">
        <f>ROW()-ROW(Prüfkriterien_3[[#Headers],[Spalte3]])</f>
        <v>4</v>
      </c>
      <c r="D53" s="103">
        <f>(Prüfkriterien_3[[#This Row],[Spalte2]]+20)/10</f>
        <v>2.4</v>
      </c>
      <c r="E53" s="91" t="s">
        <v>173</v>
      </c>
      <c r="F53" s="100" t="s">
        <v>176</v>
      </c>
      <c r="G53" s="36" t="s">
        <v>351</v>
      </c>
      <c r="H53" s="48"/>
      <c r="I53" s="48" t="s">
        <v>34</v>
      </c>
      <c r="J53" s="48" t="s">
        <v>34</v>
      </c>
      <c r="K53" s="48"/>
      <c r="L53" s="48"/>
      <c r="M53" s="69"/>
    </row>
    <row r="54" spans="2:13" s="42" customFormat="1" ht="102" customHeight="1" x14ac:dyDescent="0.25">
      <c r="B54" s="90" t="str">
        <f>CONCATENATE("2.",Prüfkriterien_3[[#This Row],[Spalte2]])</f>
        <v>2.5</v>
      </c>
      <c r="C54" s="103">
        <f>ROW()-ROW(Prüfkriterien_3[[#Headers],[Spalte3]])</f>
        <v>5</v>
      </c>
      <c r="D54" s="103">
        <f>(Prüfkriterien_3[[#This Row],[Spalte2]]+20)/10</f>
        <v>2.5</v>
      </c>
      <c r="E54" s="91" t="s">
        <v>173</v>
      </c>
      <c r="F54" s="36" t="s">
        <v>232</v>
      </c>
      <c r="G54" s="36" t="s">
        <v>231</v>
      </c>
      <c r="H54" s="48"/>
      <c r="I54" s="48"/>
      <c r="J54" s="48"/>
      <c r="K54" s="48"/>
      <c r="L54" s="48"/>
      <c r="M54" s="69"/>
    </row>
    <row r="55" spans="2:13" s="42" customFormat="1" ht="104.4" customHeight="1" x14ac:dyDescent="0.25">
      <c r="B55" s="90" t="str">
        <f>CONCATENATE("2.",Prüfkriterien_3[[#This Row],[Spalte2]])</f>
        <v>2.6</v>
      </c>
      <c r="C55" s="103">
        <f>ROW()-ROW(Prüfkriterien_3[[#Headers],[Spalte3]])</f>
        <v>6</v>
      </c>
      <c r="D55" s="103">
        <f>(Prüfkriterien_3[[#This Row],[Spalte2]]+20)/10</f>
        <v>2.6</v>
      </c>
      <c r="E55" s="91" t="s">
        <v>173</v>
      </c>
      <c r="F55" s="100" t="s">
        <v>177</v>
      </c>
      <c r="G55" s="88" t="s">
        <v>261</v>
      </c>
      <c r="H55" s="48"/>
      <c r="I55" s="48"/>
      <c r="J55" s="48"/>
      <c r="K55" s="48"/>
      <c r="L55" s="48"/>
      <c r="M55" s="69"/>
    </row>
    <row r="56" spans="2:13" s="42" customFormat="1" ht="246.6" customHeight="1" x14ac:dyDescent="0.25">
      <c r="B56" s="25" t="str">
        <f>CONCATENATE("2.",Prüfkriterien_3[[#This Row],[Spalte2]])</f>
        <v>2.7</v>
      </c>
      <c r="C56" s="29">
        <f>ROW()-ROW(Prüfkriterien_3[[#Headers],[Spalte3]])</f>
        <v>7</v>
      </c>
      <c r="D56" s="29">
        <f>(Prüfkriterien_3[[#This Row],[Spalte2]]+20)/10</f>
        <v>2.7</v>
      </c>
      <c r="E56" s="84" t="s">
        <v>170</v>
      </c>
      <c r="F56" s="36" t="s">
        <v>352</v>
      </c>
      <c r="G56" s="36" t="s">
        <v>302</v>
      </c>
      <c r="H56" s="48"/>
      <c r="I56" s="48"/>
      <c r="J56" s="48"/>
      <c r="K56" s="48"/>
      <c r="L56" s="48"/>
      <c r="M56" s="69"/>
    </row>
    <row r="57" spans="2:13" s="42" customFormat="1" ht="70.5" customHeight="1" x14ac:dyDescent="0.25">
      <c r="B57" s="85" t="str">
        <f>CONCATENATE("2.",Prüfkriterien_3[[#This Row],[Spalte2]])</f>
        <v>2.8</v>
      </c>
      <c r="C57" s="101">
        <f>ROW()-ROW(Prüfkriterien_3[[#Headers],[Spalte3]])</f>
        <v>8</v>
      </c>
      <c r="D57" s="101">
        <f>(Prüfkriterien_3[[#This Row],[Spalte2]]+20)/10</f>
        <v>2.8</v>
      </c>
      <c r="E57" s="84" t="s">
        <v>171</v>
      </c>
      <c r="F57" s="36" t="s">
        <v>172</v>
      </c>
      <c r="G57" s="36" t="s">
        <v>201</v>
      </c>
      <c r="H57" s="48"/>
      <c r="I57" s="48" t="s">
        <v>34</v>
      </c>
      <c r="J57" s="48" t="s">
        <v>34</v>
      </c>
      <c r="K57" s="48"/>
      <c r="L57" s="48"/>
      <c r="M57" s="69"/>
    </row>
    <row r="58" spans="2:13" s="42" customFormat="1" ht="52.2" customHeight="1" x14ac:dyDescent="0.25">
      <c r="B58" s="90" t="str">
        <f>CONCATENATE("2.",Prüfkriterien_3[[#This Row],[Spalte2]])</f>
        <v>2.9</v>
      </c>
      <c r="C58" s="103">
        <f>ROW()-ROW(Prüfkriterien_3[[#Headers],[Spalte3]])</f>
        <v>9</v>
      </c>
      <c r="D58" s="103">
        <f>(Prüfkriterien_3[[#This Row],[Spalte2]]+20)/10</f>
        <v>2.9</v>
      </c>
      <c r="E58" s="91" t="s">
        <v>170</v>
      </c>
      <c r="F58" s="100" t="s">
        <v>178</v>
      </c>
      <c r="G58" s="100"/>
      <c r="H58" s="48"/>
      <c r="I58" s="48"/>
      <c r="J58" s="48"/>
      <c r="K58" s="48"/>
      <c r="L58" s="48"/>
      <c r="M58" s="69"/>
    </row>
    <row r="59" spans="2:13" s="42" customFormat="1" ht="52.8" customHeight="1" x14ac:dyDescent="0.25">
      <c r="B59" s="90" t="str">
        <f>CONCATENATE("2.",Prüfkriterien_3[[#This Row],[Spalte2]])</f>
        <v>2.10</v>
      </c>
      <c r="C59" s="103">
        <f>ROW()-ROW(Prüfkriterien_3[[#Headers],[Spalte3]])</f>
        <v>10</v>
      </c>
      <c r="D59" s="103">
        <f>(Prüfkriterien_3[[#This Row],[Spalte2]]+20)/10</f>
        <v>3</v>
      </c>
      <c r="E59" s="91" t="s">
        <v>170</v>
      </c>
      <c r="F59" s="36" t="s">
        <v>241</v>
      </c>
      <c r="G59" s="100"/>
      <c r="H59" s="48"/>
      <c r="I59" s="48"/>
      <c r="J59" s="48"/>
      <c r="K59" s="48"/>
      <c r="L59" s="48"/>
      <c r="M59" s="69"/>
    </row>
    <row r="60" spans="2:13" s="42" customFormat="1" ht="63.6" customHeight="1" x14ac:dyDescent="0.25">
      <c r="B60" s="90" t="str">
        <f>CONCATENATE("2.",Prüfkriterien_3[[#This Row],[Spalte2]])</f>
        <v>2.11</v>
      </c>
      <c r="C60" s="103">
        <f>ROW()-ROW(Prüfkriterien_3[[#Headers],[Spalte3]])</f>
        <v>11</v>
      </c>
      <c r="D60" s="103">
        <f>(Prüfkriterien_3[[#This Row],[Spalte2]]+20)/10</f>
        <v>3.1</v>
      </c>
      <c r="E60" s="104" t="s">
        <v>170</v>
      </c>
      <c r="F60" s="88" t="s">
        <v>233</v>
      </c>
      <c r="G60" s="88"/>
      <c r="H60" s="48"/>
      <c r="I60" s="48"/>
      <c r="J60" s="48"/>
      <c r="K60" s="48"/>
      <c r="L60" s="48"/>
      <c r="M60" s="69"/>
    </row>
    <row r="61" spans="2:13" s="42" customFormat="1" ht="111.6" customHeight="1" x14ac:dyDescent="0.25">
      <c r="B61" s="90" t="str">
        <f>CONCATENATE("2.",Prüfkriterien_3[[#This Row],[Spalte2]])</f>
        <v>2.12</v>
      </c>
      <c r="C61" s="103">
        <f>ROW()-ROW(Prüfkriterien_3[[#Headers],[Spalte3]])</f>
        <v>12</v>
      </c>
      <c r="D61" s="103">
        <f>(Prüfkriterien_3[[#This Row],[Spalte2]]+20)/10</f>
        <v>3.2</v>
      </c>
      <c r="E61" s="104" t="s">
        <v>170</v>
      </c>
      <c r="F61" s="88" t="s">
        <v>235</v>
      </c>
      <c r="G61" s="88" t="s">
        <v>234</v>
      </c>
      <c r="H61" s="48"/>
      <c r="I61" s="48"/>
      <c r="J61" s="48"/>
      <c r="K61" s="48"/>
      <c r="L61" s="48"/>
      <c r="M61" s="69"/>
    </row>
    <row r="62" spans="2:13" s="42" customFormat="1" ht="63.6" customHeight="1" x14ac:dyDescent="0.25">
      <c r="B62" s="92" t="str">
        <f>CONCATENATE("2.",Prüfkriterien_3[[#This Row],[Spalte2]])</f>
        <v>2.13</v>
      </c>
      <c r="C62" s="105">
        <f>ROW()-ROW(Prüfkriterien_3[[#Headers],[Spalte3]])</f>
        <v>13</v>
      </c>
      <c r="D62" s="105">
        <f>(Prüfkriterien_3[[#This Row],[Spalte2]]+20)/10</f>
        <v>3.3</v>
      </c>
      <c r="E62" s="106"/>
      <c r="F62" s="97" t="s">
        <v>262</v>
      </c>
      <c r="G62" s="107"/>
      <c r="H62" s="65"/>
      <c r="I62" s="65"/>
      <c r="J62" s="65"/>
      <c r="K62" s="65"/>
      <c r="L62" s="65"/>
      <c r="M62" s="66"/>
    </row>
    <row r="63" spans="2:13" s="42" customFormat="1" ht="52.2" customHeight="1" x14ac:dyDescent="0.25">
      <c r="B63" s="90" t="str">
        <f>CONCATENATE("2.",Prüfkriterien_3[[#This Row],[Spalte2]])</f>
        <v>2.14</v>
      </c>
      <c r="C63" s="103">
        <f>ROW()-ROW(Prüfkriterien_3[[#Headers],[Spalte3]])</f>
        <v>14</v>
      </c>
      <c r="D63" s="103">
        <f>(Prüfkriterien_3[[#This Row],[Spalte2]]+20)/10</f>
        <v>3.4</v>
      </c>
      <c r="E63" s="104" t="s">
        <v>170</v>
      </c>
      <c r="F63" s="96" t="s">
        <v>179</v>
      </c>
      <c r="G63" s="96" t="s">
        <v>180</v>
      </c>
      <c r="H63" s="48"/>
      <c r="I63" s="48"/>
      <c r="J63" s="48"/>
      <c r="K63" s="48"/>
      <c r="L63" s="48"/>
      <c r="M63" s="69"/>
    </row>
    <row r="64" spans="2:13" s="42" customFormat="1" ht="205.5" customHeight="1" x14ac:dyDescent="0.25">
      <c r="B64" s="90" t="str">
        <f>CONCATENATE("2.",Prüfkriterien_3[[#This Row],[Spalte2]])</f>
        <v>2.15</v>
      </c>
      <c r="C64" s="103">
        <f>ROW()-ROW(Prüfkriterien_3[[#Headers],[Spalte3]])</f>
        <v>15</v>
      </c>
      <c r="D64" s="103">
        <f>(Prüfkriterien_3[[#This Row],[Spalte2]]+20)/10</f>
        <v>3.5</v>
      </c>
      <c r="E64" s="104" t="s">
        <v>170</v>
      </c>
      <c r="F64" s="88" t="s">
        <v>263</v>
      </c>
      <c r="G64" s="88" t="s">
        <v>264</v>
      </c>
      <c r="H64" s="48"/>
      <c r="I64" s="48"/>
      <c r="J64" s="48"/>
      <c r="K64" s="48"/>
      <c r="L64" s="48"/>
      <c r="M64" s="69"/>
    </row>
    <row r="65" spans="2:13" x14ac:dyDescent="0.25">
      <c r="B65" s="176" t="s">
        <v>242</v>
      </c>
      <c r="C65" s="177"/>
      <c r="D65" s="177"/>
      <c r="E65" s="177"/>
      <c r="F65" s="177"/>
      <c r="G65" s="177"/>
      <c r="H65" s="177"/>
      <c r="I65" s="177"/>
      <c r="J65" s="177"/>
      <c r="K65" s="177"/>
      <c r="L65" s="177"/>
      <c r="M65" s="178"/>
    </row>
    <row r="66" spans="2:13" hidden="1" x14ac:dyDescent="0.25">
      <c r="B66" s="37" t="s">
        <v>37</v>
      </c>
      <c r="C66" s="38" t="s">
        <v>38</v>
      </c>
      <c r="D66" s="38" t="s">
        <v>39</v>
      </c>
      <c r="E66" s="26" t="s">
        <v>40</v>
      </c>
      <c r="F66" s="27" t="s">
        <v>41</v>
      </c>
      <c r="G66" s="27" t="s">
        <v>44</v>
      </c>
      <c r="H66" s="28" t="s">
        <v>45</v>
      </c>
      <c r="I66" s="28" t="s">
        <v>46</v>
      </c>
      <c r="J66" s="28" t="s">
        <v>47</v>
      </c>
      <c r="K66" s="28" t="s">
        <v>48</v>
      </c>
      <c r="L66" s="28" t="s">
        <v>49</v>
      </c>
      <c r="M66" s="41" t="s">
        <v>50</v>
      </c>
    </row>
    <row r="67" spans="2:13" ht="129.6" customHeight="1" x14ac:dyDescent="0.25">
      <c r="B67" s="25" t="str">
        <f>CONCATENATE("3.",Prüfkriterien_4[[#This Row],[Spalte2]])</f>
        <v>3.1</v>
      </c>
      <c r="C67" s="29">
        <f>ROW()-ROW(Prüfkriterien_4[[#Headers],[Spalte3]])</f>
        <v>1</v>
      </c>
      <c r="D67" s="29">
        <f>(Prüfkriterien_4[Spalte2]+30)/10</f>
        <v>3.1</v>
      </c>
      <c r="E67" s="84" t="s">
        <v>181</v>
      </c>
      <c r="F67" s="36" t="s">
        <v>265</v>
      </c>
      <c r="G67" s="36" t="s">
        <v>353</v>
      </c>
      <c r="H67" s="48"/>
      <c r="I67" s="48"/>
      <c r="J67" s="48"/>
      <c r="K67" s="48"/>
      <c r="L67" s="48"/>
      <c r="M67" s="69"/>
    </row>
    <row r="68" spans="2:13" ht="130.94999999999999" customHeight="1" x14ac:dyDescent="0.25">
      <c r="B68" s="85" t="str">
        <f>CONCATENATE("3.",Prüfkriterien_4[[#This Row],[Spalte2]])</f>
        <v>3.2</v>
      </c>
      <c r="C68" s="101">
        <f>ROW()-ROW(Prüfkriterien_4[[#Headers],[Spalte3]])</f>
        <v>2</v>
      </c>
      <c r="D68" s="101">
        <f>(Prüfkriterien_4[Spalte2]+30)/10</f>
        <v>3.2</v>
      </c>
      <c r="E68" s="84" t="s">
        <v>181</v>
      </c>
      <c r="F68" s="36" t="s">
        <v>354</v>
      </c>
      <c r="G68" s="36" t="s">
        <v>355</v>
      </c>
      <c r="H68" s="48"/>
      <c r="I68" s="48"/>
      <c r="J68" s="48"/>
      <c r="K68" s="48"/>
      <c r="L68" s="48"/>
      <c r="M68" s="69"/>
    </row>
    <row r="69" spans="2:13" ht="130.94999999999999" customHeight="1" x14ac:dyDescent="0.25">
      <c r="B69" s="25" t="str">
        <f>CONCATENATE("3.",Prüfkriterien_4[[#This Row],[Spalte2]])</f>
        <v>3.3</v>
      </c>
      <c r="C69" s="29">
        <f>ROW()-ROW(Prüfkriterien_4[[#Headers],[Spalte3]])</f>
        <v>3</v>
      </c>
      <c r="D69" s="29">
        <f>(Prüfkriterien_4[Spalte2]+30)/10</f>
        <v>3.3</v>
      </c>
      <c r="E69" s="84"/>
      <c r="F69" s="36" t="s">
        <v>290</v>
      </c>
      <c r="G69" s="36" t="s">
        <v>356</v>
      </c>
      <c r="H69" s="64"/>
      <c r="I69" s="64"/>
      <c r="J69" s="64"/>
      <c r="K69" s="64"/>
      <c r="L69" s="64"/>
      <c r="M69" s="41"/>
    </row>
    <row r="70" spans="2:13" ht="141.6" customHeight="1" x14ac:dyDescent="0.25">
      <c r="B70" s="85" t="str">
        <f>CONCATENATE("3.",Prüfkriterien_4[[#This Row],[Spalte2]])</f>
        <v>3.4</v>
      </c>
      <c r="C70" s="101">
        <f>ROW()-ROW(Prüfkriterien_4[[#Headers],[Spalte3]])</f>
        <v>4</v>
      </c>
      <c r="D70" s="101">
        <f>(Prüfkriterien_4[Spalte2]+30)/10</f>
        <v>3.4</v>
      </c>
      <c r="E70" s="84" t="s">
        <v>182</v>
      </c>
      <c r="F70" s="108" t="s">
        <v>289</v>
      </c>
      <c r="G70" s="108" t="s">
        <v>357</v>
      </c>
      <c r="H70" s="48"/>
      <c r="I70" s="48"/>
      <c r="J70" s="48"/>
      <c r="K70" s="48"/>
      <c r="L70" s="48"/>
      <c r="M70" s="69"/>
    </row>
    <row r="71" spans="2:13" ht="146.25" customHeight="1" x14ac:dyDescent="0.25">
      <c r="B71" s="85" t="str">
        <f>CONCATENATE("3.",Prüfkriterien_4[[#This Row],[Spalte2]])</f>
        <v>3.5</v>
      </c>
      <c r="C71" s="101">
        <f>ROW()-ROW(Prüfkriterien_4[[#Headers],[Spalte3]])</f>
        <v>5</v>
      </c>
      <c r="D71" s="101">
        <f>(Prüfkriterien_4[Spalte2]+30)/10</f>
        <v>3.5</v>
      </c>
      <c r="E71" s="84" t="s">
        <v>182</v>
      </c>
      <c r="F71" s="36" t="s">
        <v>266</v>
      </c>
      <c r="G71" s="36" t="s">
        <v>358</v>
      </c>
      <c r="H71" s="48"/>
      <c r="I71" s="48"/>
      <c r="J71" s="48"/>
      <c r="K71" s="48"/>
      <c r="L71" s="48"/>
      <c r="M71" s="69"/>
    </row>
    <row r="72" spans="2:13" ht="146.25" customHeight="1" x14ac:dyDescent="0.25">
      <c r="B72" s="25" t="str">
        <f>CONCATENATE("3.",Prüfkriterien_4[[#This Row],[Spalte2]])</f>
        <v>3.6</v>
      </c>
      <c r="C72" s="29">
        <f>ROW()-ROW(Prüfkriterien_4[[#Headers],[Spalte3]])</f>
        <v>6</v>
      </c>
      <c r="D72" s="29">
        <f>(Prüfkriterien_4[Spalte2]+30)/10</f>
        <v>3.6</v>
      </c>
      <c r="E72" s="84"/>
      <c r="F72" s="108" t="s">
        <v>288</v>
      </c>
      <c r="G72" s="108" t="s">
        <v>359</v>
      </c>
      <c r="H72" s="64"/>
      <c r="I72" s="64"/>
      <c r="J72" s="64"/>
      <c r="K72" s="64"/>
      <c r="L72" s="64"/>
      <c r="M72" s="41"/>
    </row>
    <row r="73" spans="2:13" ht="145.80000000000001" customHeight="1" x14ac:dyDescent="0.25">
      <c r="B73" s="85" t="str">
        <f>CONCATENATE("3.",Prüfkriterien_4[[#This Row],[Spalte2]])</f>
        <v>3.7</v>
      </c>
      <c r="C73" s="101">
        <f>ROW()-ROW(Prüfkriterien_4[[#Headers],[Spalte3]])</f>
        <v>7</v>
      </c>
      <c r="D73" s="101">
        <f>(Prüfkriterien_4[Spalte2]+30)/10</f>
        <v>3.7</v>
      </c>
      <c r="E73" s="84" t="s">
        <v>183</v>
      </c>
      <c r="F73" s="36" t="s">
        <v>267</v>
      </c>
      <c r="G73" s="36" t="s">
        <v>360</v>
      </c>
      <c r="H73" s="48"/>
      <c r="I73" s="48"/>
      <c r="J73" s="48"/>
      <c r="K73" s="48"/>
      <c r="L73" s="48"/>
      <c r="M73" s="69"/>
    </row>
    <row r="74" spans="2:13" ht="148.94999999999999" customHeight="1" x14ac:dyDescent="0.25">
      <c r="B74" s="90" t="str">
        <f>CONCATENATE("3.",Prüfkriterien_4[[#This Row],[Spalte2]])</f>
        <v>3.8</v>
      </c>
      <c r="C74" s="103">
        <f>ROW()-ROW(Prüfkriterien_4[[#Headers],[Spalte3]])</f>
        <v>8</v>
      </c>
      <c r="D74" s="103">
        <f>(Prüfkriterien_4[Spalte2]+30)/10</f>
        <v>3.8</v>
      </c>
      <c r="E74" s="84" t="s">
        <v>186</v>
      </c>
      <c r="F74" s="36" t="s">
        <v>361</v>
      </c>
      <c r="G74" s="36" t="s">
        <v>362</v>
      </c>
      <c r="H74" s="48"/>
      <c r="I74" s="48"/>
      <c r="J74" s="48"/>
      <c r="K74" s="48"/>
      <c r="L74" s="48"/>
      <c r="M74" s="69"/>
    </row>
    <row r="75" spans="2:13" ht="133.19999999999999" customHeight="1" x14ac:dyDescent="0.25">
      <c r="B75" s="90" t="str">
        <f>CONCATENATE("3.",Prüfkriterien_4[[#This Row],[Spalte2]])</f>
        <v>3.9</v>
      </c>
      <c r="C75" s="103">
        <f>ROW()-ROW(Prüfkriterien_4[[#Headers],[Spalte3]])</f>
        <v>9</v>
      </c>
      <c r="D75" s="103">
        <f>(Prüfkriterien_4[Spalte2]+30)/10</f>
        <v>3.9</v>
      </c>
      <c r="E75" s="84" t="s">
        <v>186</v>
      </c>
      <c r="F75" s="36" t="s">
        <v>268</v>
      </c>
      <c r="G75" s="88" t="s">
        <v>363</v>
      </c>
      <c r="H75" s="48"/>
      <c r="I75" s="48"/>
      <c r="J75" s="48"/>
      <c r="K75" s="48"/>
      <c r="L75" s="48"/>
      <c r="M75" s="69"/>
    </row>
    <row r="76" spans="2:13" ht="136.80000000000001" customHeight="1" x14ac:dyDescent="0.25">
      <c r="B76" s="90" t="str">
        <f>CONCATENATE("3.",Prüfkriterien_4[[#This Row],[Spalte2]])</f>
        <v>3.10</v>
      </c>
      <c r="C76" s="103">
        <f>ROW()-ROW(Prüfkriterien_4[[#Headers],[Spalte3]])</f>
        <v>10</v>
      </c>
      <c r="D76" s="103">
        <f>(Prüfkriterien_4[Spalte2]+30)/10</f>
        <v>4</v>
      </c>
      <c r="E76" s="84" t="s">
        <v>187</v>
      </c>
      <c r="F76" s="36" t="s">
        <v>364</v>
      </c>
      <c r="G76" s="88" t="s">
        <v>365</v>
      </c>
      <c r="H76" s="48"/>
      <c r="I76" s="48"/>
      <c r="J76" s="48"/>
      <c r="K76" s="48"/>
      <c r="L76" s="48"/>
      <c r="M76" s="69"/>
    </row>
    <row r="77" spans="2:13" ht="91.8" customHeight="1" x14ac:dyDescent="0.25">
      <c r="B77" s="90" t="str">
        <f>CONCATENATE("3.",Prüfkriterien_4[[#This Row],[Spalte2]])</f>
        <v>3.11</v>
      </c>
      <c r="C77" s="103">
        <f>ROW()-ROW(Prüfkriterien_4[[#Headers],[Spalte3]])</f>
        <v>11</v>
      </c>
      <c r="D77" s="103">
        <f>(Prüfkriterien_4[Spalte2]+30)/10</f>
        <v>4.0999999999999996</v>
      </c>
      <c r="E77" s="84" t="s">
        <v>188</v>
      </c>
      <c r="F77" s="36" t="s">
        <v>184</v>
      </c>
      <c r="G77" s="88" t="s">
        <v>185</v>
      </c>
      <c r="H77" s="48"/>
      <c r="I77" s="48"/>
      <c r="J77" s="48"/>
      <c r="K77" s="48"/>
      <c r="L77" s="48"/>
      <c r="M77" s="69"/>
    </row>
  </sheetData>
  <sheetProtection formatCells="0" formatRows="0" selectLockedCells="1"/>
  <mergeCells count="15">
    <mergeCell ref="B65:M65"/>
    <mergeCell ref="B2:M2"/>
    <mergeCell ref="B5:M5"/>
    <mergeCell ref="B8:M8"/>
    <mergeCell ref="B48:M48"/>
    <mergeCell ref="B3:M3"/>
    <mergeCell ref="C4:K4"/>
    <mergeCell ref="B6:B7"/>
    <mergeCell ref="C6:C7"/>
    <mergeCell ref="E6:E7"/>
    <mergeCell ref="F6:F7"/>
    <mergeCell ref="G6:G7"/>
    <mergeCell ref="H6:L6"/>
    <mergeCell ref="M6:M7"/>
    <mergeCell ref="D6:D7"/>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2024.1&amp;C&amp;G&amp;R
&amp;"Arial,Standard"&amp;8&amp;P von &amp;N</oddFooter>
  </headerFooter>
  <rowBreaks count="1" manualBreakCount="1">
    <brk id="47" max="16383" man="1"/>
  </rowBreaks>
  <legacyDrawingHF r:id="rId2"/>
  <tableParts count="3">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containsText" priority="107" operator="containsText" id="{5E95DCB8-8D9B-43CB-9F0E-367D7B8C392E}">
            <xm:f>NOT(ISERROR(SEARCH("grau",H10)))</xm:f>
            <xm:f>"grau"</xm:f>
            <x14:dxf>
              <font>
                <color rgb="FF808080"/>
              </font>
              <fill>
                <patternFill>
                  <bgColor rgb="FF808080"/>
                </patternFill>
              </fill>
            </x14:dxf>
          </x14:cfRule>
          <xm:sqref>H49:L49 H10:L10 H66:L66</xm:sqref>
        </x14:conditionalFormatting>
        <x14:conditionalFormatting xmlns:xm="http://schemas.microsoft.com/office/excel/2006/main">
          <x14:cfRule type="containsText" priority="96" operator="containsText" id="{856D55F9-5406-42BE-8943-059812964641}">
            <xm:f>NOT(ISERROR(SEARCH("grau",H11)))</xm:f>
            <xm:f>"grau"</xm:f>
            <x14:dxf>
              <font>
                <strike val="0"/>
                <color rgb="FF808080"/>
              </font>
              <fill>
                <patternFill>
                  <bgColor rgb="FF808080"/>
                </patternFill>
              </fill>
            </x14:dxf>
          </x14:cfRule>
          <xm:sqref>H11:L11 H21:M21 H25:M47</xm:sqref>
        </x14:conditionalFormatting>
        <x14:conditionalFormatting xmlns:xm="http://schemas.microsoft.com/office/excel/2006/main">
          <x14:cfRule type="containsText" priority="42" operator="containsText" id="{7011609F-9F82-453F-BBCE-D528923580CC}">
            <xm:f>NOT(ISERROR(SEARCH("grau",H51)))</xm:f>
            <xm:f>"grau"</xm:f>
            <x14:dxf>
              <font>
                <color rgb="FF808080"/>
              </font>
              <fill>
                <patternFill>
                  <bgColor rgb="FF808080"/>
                </patternFill>
              </fill>
            </x14:dxf>
          </x14:cfRule>
          <xm:sqref>H51</xm:sqref>
        </x14:conditionalFormatting>
        <x14:conditionalFormatting xmlns:xm="http://schemas.microsoft.com/office/excel/2006/main">
          <x14:cfRule type="containsText" priority="31" operator="containsText" id="{A6CDD4FB-89F1-4294-9739-FA2A0A22A575}">
            <xm:f>NOT(ISERROR(SEARCH("grau",I24)))</xm:f>
            <xm:f>"grau"</xm:f>
            <x14:dxf>
              <font>
                <strike val="0"/>
                <color rgb="FF808080"/>
              </font>
              <fill>
                <patternFill>
                  <bgColor rgb="FF808080"/>
                </patternFill>
              </fill>
            </x14:dxf>
          </x14:cfRule>
          <xm:sqref>I24:J24</xm:sqref>
        </x14:conditionalFormatting>
        <x14:conditionalFormatting xmlns:xm="http://schemas.microsoft.com/office/excel/2006/main">
          <x14:cfRule type="containsText" priority="28" operator="containsText" id="{44DEAB89-C128-4646-8DE2-ADA29FBF0411}">
            <xm:f>NOT(ISERROR(SEARCH("grau",H16)))</xm:f>
            <xm:f>"grau"</xm:f>
            <x14:dxf>
              <font>
                <strike val="0"/>
                <color rgb="FF808080"/>
              </font>
              <fill>
                <patternFill>
                  <bgColor rgb="FF808080"/>
                </patternFill>
              </fill>
            </x14:dxf>
          </x14:cfRule>
          <xm:sqref>H16:H17</xm:sqref>
        </x14:conditionalFormatting>
        <x14:conditionalFormatting xmlns:xm="http://schemas.microsoft.com/office/excel/2006/main">
          <x14:cfRule type="containsText" priority="27" operator="containsText" id="{FF70A7F0-7689-4FE1-A5F6-33650B583DD7}">
            <xm:f>NOT(ISERROR(SEARCH("grau",K16)))</xm:f>
            <xm:f>"grau"</xm:f>
            <x14:dxf>
              <font>
                <strike val="0"/>
                <color rgb="FF808080"/>
              </font>
              <fill>
                <patternFill>
                  <bgColor rgb="FF808080"/>
                </patternFill>
              </fill>
            </x14:dxf>
          </x14:cfRule>
          <xm:sqref>K16:M17</xm:sqref>
        </x14:conditionalFormatting>
        <x14:conditionalFormatting xmlns:xm="http://schemas.microsoft.com/office/excel/2006/main">
          <x14:cfRule type="containsText" priority="26" operator="containsText" id="{21EFE67D-9007-498D-B9D6-AC5978E4A23B}">
            <xm:f>NOT(ISERROR(SEARCH("grau",H18)))</xm:f>
            <xm:f>"grau"</xm:f>
            <x14:dxf>
              <font>
                <strike val="0"/>
                <color rgb="FF808080"/>
              </font>
              <fill>
                <patternFill>
                  <bgColor rgb="FF808080"/>
                </patternFill>
              </fill>
            </x14:dxf>
          </x14:cfRule>
          <xm:sqref>H18:M18</xm:sqref>
        </x14:conditionalFormatting>
        <x14:conditionalFormatting xmlns:xm="http://schemas.microsoft.com/office/excel/2006/main">
          <x14:cfRule type="containsText" priority="25" operator="containsText" id="{ABFF16A1-5C42-4228-AB7E-4AE1E788F66E}">
            <xm:f>NOT(ISERROR(SEARCH("grau",K19)))</xm:f>
            <xm:f>"grau"</xm:f>
            <x14:dxf>
              <font>
                <strike val="0"/>
                <color rgb="FF808080"/>
              </font>
              <fill>
                <patternFill>
                  <bgColor rgb="FF808080"/>
                </patternFill>
              </fill>
            </x14:dxf>
          </x14:cfRule>
          <xm:sqref>K19:M20</xm:sqref>
        </x14:conditionalFormatting>
        <x14:conditionalFormatting xmlns:xm="http://schemas.microsoft.com/office/excel/2006/main">
          <x14:cfRule type="containsText" priority="24" operator="containsText" id="{55BCAC08-3189-49ED-BFBF-1BE228D6DED7}">
            <xm:f>NOT(ISERROR(SEARCH("grau",H19)))</xm:f>
            <xm:f>"grau"</xm:f>
            <x14:dxf>
              <font>
                <strike val="0"/>
                <color rgb="FF808080"/>
              </font>
              <fill>
                <patternFill>
                  <bgColor rgb="FF808080"/>
                </patternFill>
              </fill>
            </x14:dxf>
          </x14:cfRule>
          <xm:sqref>H19:H20</xm:sqref>
        </x14:conditionalFormatting>
        <x14:conditionalFormatting xmlns:xm="http://schemas.microsoft.com/office/excel/2006/main">
          <x14:cfRule type="containsText" priority="23" operator="containsText" id="{FBB7A38D-2310-4E94-ABE6-3617DE9F194F}">
            <xm:f>NOT(ISERROR(SEARCH("grau",H22)))</xm:f>
            <xm:f>"grau"</xm:f>
            <x14:dxf>
              <font>
                <strike val="0"/>
                <color rgb="FF808080"/>
              </font>
              <fill>
                <patternFill>
                  <bgColor rgb="FF808080"/>
                </patternFill>
              </fill>
            </x14:dxf>
          </x14:cfRule>
          <xm:sqref>H22:M23</xm:sqref>
        </x14:conditionalFormatting>
        <x14:conditionalFormatting xmlns:xm="http://schemas.microsoft.com/office/excel/2006/main">
          <x14:cfRule type="containsText" priority="22" operator="containsText" id="{8B5D10EB-CD29-42D3-BAC3-92A6863DA729}">
            <xm:f>NOT(ISERROR(SEARCH("grau",K24)))</xm:f>
            <xm:f>"grau"</xm:f>
            <x14:dxf>
              <font>
                <strike val="0"/>
                <color rgb="FF808080"/>
              </font>
              <fill>
                <patternFill>
                  <bgColor rgb="FF808080"/>
                </patternFill>
              </fill>
            </x14:dxf>
          </x14:cfRule>
          <xm:sqref>K24:M24</xm:sqref>
        </x14:conditionalFormatting>
        <x14:conditionalFormatting xmlns:xm="http://schemas.microsoft.com/office/excel/2006/main">
          <x14:cfRule type="containsText" priority="21" operator="containsText" id="{0F9954D6-3B11-4A4B-A7BB-3A2E2E242BE3}">
            <xm:f>NOT(ISERROR(SEARCH("grau",H24)))</xm:f>
            <xm:f>"grau"</xm:f>
            <x14:dxf>
              <font>
                <strike val="0"/>
                <color rgb="FF808080"/>
              </font>
              <fill>
                <patternFill>
                  <bgColor rgb="FF808080"/>
                </patternFill>
              </fill>
            </x14:dxf>
          </x14:cfRule>
          <xm:sqref>H24</xm:sqref>
        </x14:conditionalFormatting>
        <x14:conditionalFormatting xmlns:xm="http://schemas.microsoft.com/office/excel/2006/main">
          <x14:cfRule type="containsText" priority="19" operator="containsText" id="{9460715B-4D79-4915-B8B3-2137069A95A4}">
            <xm:f>NOT(ISERROR(SEARCH("grau",H56)))</xm:f>
            <xm:f>"grau"</xm:f>
            <x14:dxf>
              <font>
                <strike val="0"/>
                <color rgb="FF808080"/>
              </font>
              <fill>
                <patternFill>
                  <bgColor rgb="FF808080"/>
                </patternFill>
              </fill>
            </x14:dxf>
          </x14:cfRule>
          <xm:sqref>H56:M57</xm:sqref>
        </x14:conditionalFormatting>
        <x14:conditionalFormatting xmlns:xm="http://schemas.microsoft.com/office/excel/2006/main">
          <x14:cfRule type="containsText" priority="17" operator="containsText" id="{145EE93B-716A-4C69-B405-C4A25DEF57E4}">
            <xm:f>NOT(ISERROR(SEARCH("grau",K50)))</xm:f>
            <xm:f>"grau"</xm:f>
            <x14:dxf>
              <font>
                <strike val="0"/>
                <color rgb="FF808080"/>
              </font>
              <fill>
                <patternFill>
                  <bgColor rgb="FF808080"/>
                </patternFill>
              </fill>
            </x14:dxf>
          </x14:cfRule>
          <xm:sqref>K50:M50</xm:sqref>
        </x14:conditionalFormatting>
        <x14:conditionalFormatting xmlns:xm="http://schemas.microsoft.com/office/excel/2006/main">
          <x14:cfRule type="containsText" priority="16" operator="containsText" id="{D3E4474D-9415-4FD7-90C2-0AC945A28D4D}">
            <xm:f>NOT(ISERROR(SEARCH("grau",K51)))</xm:f>
            <xm:f>"grau"</xm:f>
            <x14:dxf>
              <font>
                <strike val="0"/>
                <color rgb="FF808080"/>
              </font>
              <fill>
                <patternFill>
                  <bgColor rgb="FF808080"/>
                </patternFill>
              </fill>
            </x14:dxf>
          </x14:cfRule>
          <xm:sqref>K51:M52</xm:sqref>
        </x14:conditionalFormatting>
        <x14:conditionalFormatting xmlns:xm="http://schemas.microsoft.com/office/excel/2006/main">
          <x14:cfRule type="containsText" priority="15" operator="containsText" id="{B81B0DF3-FC5F-4C24-9EB9-26E647346560}">
            <xm:f>NOT(ISERROR(SEARCH("grau",J52)))</xm:f>
            <xm:f>"grau"</xm:f>
            <x14:dxf>
              <font>
                <strike val="0"/>
                <color rgb="FF808080"/>
              </font>
              <fill>
                <patternFill>
                  <bgColor rgb="FF808080"/>
                </patternFill>
              </fill>
            </x14:dxf>
          </x14:cfRule>
          <xm:sqref>J52</xm:sqref>
        </x14:conditionalFormatting>
        <x14:conditionalFormatting xmlns:xm="http://schemas.microsoft.com/office/excel/2006/main">
          <x14:cfRule type="containsText" priority="14" operator="containsText" id="{CC5FFAAF-24D8-410B-9F65-EFD2F3A4ED31}">
            <xm:f>NOT(ISERROR(SEARCH("grau",I52)))</xm:f>
            <xm:f>"grau"</xm:f>
            <x14:dxf>
              <font>
                <strike val="0"/>
                <color rgb="FF808080"/>
              </font>
              <fill>
                <patternFill>
                  <bgColor rgb="FF808080"/>
                </patternFill>
              </fill>
            </x14:dxf>
          </x14:cfRule>
          <xm:sqref>I52</xm:sqref>
        </x14:conditionalFormatting>
        <x14:conditionalFormatting xmlns:xm="http://schemas.microsoft.com/office/excel/2006/main">
          <x14:cfRule type="containsText" priority="13" operator="containsText" id="{36EF6084-955C-47FA-A2C6-8DD60B0582BB}">
            <xm:f>NOT(ISERROR(SEARCH("grau",H52)))</xm:f>
            <xm:f>"grau"</xm:f>
            <x14:dxf>
              <font>
                <strike val="0"/>
                <color rgb="FF808080"/>
              </font>
              <fill>
                <patternFill>
                  <bgColor rgb="FF808080"/>
                </patternFill>
              </fill>
            </x14:dxf>
          </x14:cfRule>
          <xm:sqref>H52</xm:sqref>
        </x14:conditionalFormatting>
        <x14:conditionalFormatting xmlns:xm="http://schemas.microsoft.com/office/excel/2006/main">
          <x14:cfRule type="containsText" priority="12" operator="containsText" id="{FA7C5325-9B56-45D6-9B6F-CC464CCB1AFC}">
            <xm:f>NOT(ISERROR(SEARCH("grau",H50)))</xm:f>
            <xm:f>"grau"</xm:f>
            <x14:dxf>
              <font>
                <strike val="0"/>
                <color rgb="FF808080"/>
              </font>
              <fill>
                <patternFill>
                  <bgColor rgb="FF808080"/>
                </patternFill>
              </fill>
            </x14:dxf>
          </x14:cfRule>
          <xm:sqref>H50</xm:sqref>
        </x14:conditionalFormatting>
        <x14:conditionalFormatting xmlns:xm="http://schemas.microsoft.com/office/excel/2006/main">
          <x14:cfRule type="containsText" priority="11" operator="containsText" id="{AC70E748-8013-47A1-A73C-3DFA7FCD07BC}">
            <xm:f>NOT(ISERROR(SEARCH("grau",H53)))</xm:f>
            <xm:f>"grau"</xm:f>
            <x14:dxf>
              <font>
                <strike val="0"/>
                <color rgb="FF808080"/>
              </font>
              <fill>
                <patternFill>
                  <bgColor rgb="FF808080"/>
                </patternFill>
              </fill>
            </x14:dxf>
          </x14:cfRule>
          <xm:sqref>H53</xm:sqref>
        </x14:conditionalFormatting>
        <x14:conditionalFormatting xmlns:xm="http://schemas.microsoft.com/office/excel/2006/main">
          <x14:cfRule type="containsText" priority="10" operator="containsText" id="{9DBEB168-2545-4D4C-9203-966BC28BD794}">
            <xm:f>NOT(ISERROR(SEARCH("grau",K53)))</xm:f>
            <xm:f>"grau"</xm:f>
            <x14:dxf>
              <font>
                <strike val="0"/>
                <color rgb="FF808080"/>
              </font>
              <fill>
                <patternFill>
                  <bgColor rgb="FF808080"/>
                </patternFill>
              </fill>
            </x14:dxf>
          </x14:cfRule>
          <xm:sqref>K53:M53</xm:sqref>
        </x14:conditionalFormatting>
        <x14:conditionalFormatting xmlns:xm="http://schemas.microsoft.com/office/excel/2006/main">
          <x14:cfRule type="containsText" priority="9" operator="containsText" id="{8D7A57DD-E6C0-431C-B01F-D53F5A488180}">
            <xm:f>NOT(ISERROR(SEARCH("grau",H54)))</xm:f>
            <xm:f>"grau"</xm:f>
            <x14:dxf>
              <font>
                <strike val="0"/>
                <color rgb="FF808080"/>
              </font>
              <fill>
                <patternFill>
                  <bgColor rgb="FF808080"/>
                </patternFill>
              </fill>
            </x14:dxf>
          </x14:cfRule>
          <xm:sqref>H54:M55 H58:M64</xm:sqref>
        </x14:conditionalFormatting>
        <x14:conditionalFormatting xmlns:xm="http://schemas.microsoft.com/office/excel/2006/main">
          <x14:cfRule type="containsText" priority="8" operator="containsText" id="{4DDDC19F-027B-4E4A-B889-064A8D7277DD}">
            <xm:f>NOT(ISERROR(SEARCH("grau",H67)))</xm:f>
            <xm:f>"grau"</xm:f>
            <x14:dxf>
              <font>
                <strike val="0"/>
                <color rgb="FF808080"/>
              </font>
              <fill>
                <patternFill>
                  <bgColor rgb="FF808080"/>
                </patternFill>
              </fill>
            </x14:dxf>
          </x14:cfRule>
          <xm:sqref>H67:M77</xm:sqref>
        </x14:conditionalFormatting>
        <x14:conditionalFormatting xmlns:xm="http://schemas.microsoft.com/office/excel/2006/main">
          <x14:cfRule type="containsText" priority="7" operator="containsText" id="{41D3DFDA-F55E-4C15-ADC1-0235FA67BE11}">
            <xm:f>NOT(ISERROR(SEARCH("grau",I16)))</xm:f>
            <xm:f>"grau"</xm:f>
            <x14:dxf>
              <font>
                <strike val="0"/>
                <color rgb="FF808080"/>
              </font>
              <fill>
                <patternFill>
                  <bgColor rgb="FF808080"/>
                </patternFill>
              </fill>
            </x14:dxf>
          </x14:cfRule>
          <xm:sqref>I16:J17</xm:sqref>
        </x14:conditionalFormatting>
        <x14:conditionalFormatting xmlns:xm="http://schemas.microsoft.com/office/excel/2006/main">
          <x14:cfRule type="containsText" priority="6" operator="containsText" id="{D55BA94C-1F81-4ECC-B3E5-F3D8A1E1446A}">
            <xm:f>NOT(ISERROR(SEARCH("grau",I19)))</xm:f>
            <xm:f>"grau"</xm:f>
            <x14:dxf>
              <font>
                <strike val="0"/>
                <color rgb="FF808080"/>
              </font>
              <fill>
                <patternFill>
                  <bgColor rgb="FF808080"/>
                </patternFill>
              </fill>
            </x14:dxf>
          </x14:cfRule>
          <xm:sqref>I19:J20</xm:sqref>
        </x14:conditionalFormatting>
        <x14:conditionalFormatting xmlns:xm="http://schemas.microsoft.com/office/excel/2006/main">
          <x14:cfRule type="containsText" priority="5" operator="containsText" id="{216B02BC-6674-46A6-A813-9F942E48BE41}">
            <xm:f>NOT(ISERROR(SEARCH("grau",I50)))</xm:f>
            <xm:f>"grau"</xm:f>
            <x14:dxf>
              <font>
                <strike val="0"/>
                <color rgb="FF808080"/>
              </font>
              <fill>
                <patternFill>
                  <bgColor rgb="FF808080"/>
                </patternFill>
              </fill>
            </x14:dxf>
          </x14:cfRule>
          <xm:sqref>I50:J51</xm:sqref>
        </x14:conditionalFormatting>
        <x14:conditionalFormatting xmlns:xm="http://schemas.microsoft.com/office/excel/2006/main">
          <x14:cfRule type="containsText" priority="4" operator="containsText" id="{8222AE9A-2FCD-4E5F-9A28-3AC0FFD91AF8}">
            <xm:f>NOT(ISERROR(SEARCH("grau",I53)))</xm:f>
            <xm:f>"grau"</xm:f>
            <x14:dxf>
              <font>
                <strike val="0"/>
                <color rgb="FF808080"/>
              </font>
              <fill>
                <patternFill>
                  <bgColor rgb="FF808080"/>
                </patternFill>
              </fill>
            </x14:dxf>
          </x14:cfRule>
          <xm:sqref>I53:J53</xm:sqref>
        </x14:conditionalFormatting>
        <x14:conditionalFormatting xmlns:xm="http://schemas.microsoft.com/office/excel/2006/main">
          <x14:cfRule type="containsText" priority="3" operator="containsText" id="{3CE84DA0-F7AC-4C4D-A649-A7A3FB02AC58}">
            <xm:f>NOT(ISERROR(SEARCH("grau",M11)))</xm:f>
            <xm:f>"grau"</xm:f>
            <x14:dxf>
              <font>
                <strike val="0"/>
                <color rgb="FF808080"/>
              </font>
              <fill>
                <patternFill>
                  <bgColor rgb="FF808080"/>
                </patternFill>
              </fill>
            </x14:dxf>
          </x14:cfRule>
          <xm:sqref>M11</xm:sqref>
        </x14:conditionalFormatting>
        <x14:conditionalFormatting xmlns:xm="http://schemas.microsoft.com/office/excel/2006/main">
          <x14:cfRule type="containsText" priority="2" operator="containsText" id="{A5F244A5-1269-40C3-A6DA-83A820CBDA66}">
            <xm:f>NOT(ISERROR(SEARCH("grau",H12)))</xm:f>
            <xm:f>"grau"</xm:f>
            <x14:dxf>
              <font>
                <strike val="0"/>
                <color rgb="FF808080"/>
              </font>
              <fill>
                <patternFill>
                  <bgColor rgb="FF808080"/>
                </patternFill>
              </fill>
            </x14:dxf>
          </x14:cfRule>
          <xm:sqref>H12:M15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H49:L64 H66:L77 H10:L47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3"/>
  </sheetPr>
  <dimension ref="B1:M83"/>
  <sheetViews>
    <sheetView tabSelected="1" topLeftCell="A58" zoomScale="80" zoomScaleNormal="80" zoomScaleSheetLayoutView="40" workbookViewId="0">
      <selection activeCell="D6" sqref="D6:D7"/>
    </sheetView>
  </sheetViews>
  <sheetFormatPr baseColWidth="10" defaultColWidth="8.88671875" defaultRowHeight="13.2" x14ac:dyDescent="0.25"/>
  <cols>
    <col min="1" max="1" width="1.109375" style="39" customWidth="1"/>
    <col min="2" max="2" width="10.88671875" style="79" customWidth="1"/>
    <col min="3" max="3" width="22.33203125" style="80" hidden="1" customWidth="1"/>
    <col min="4" max="4" width="22" style="80" hidden="1" customWidth="1"/>
    <col min="5" max="5" width="12.6640625" style="81" customWidth="1"/>
    <col min="6" max="6" width="41.6640625" style="39" customWidth="1"/>
    <col min="7" max="7" width="40.6640625" style="39" customWidth="1"/>
    <col min="8" max="12" width="9.6640625" style="39" customWidth="1"/>
    <col min="13" max="13" width="48.33203125" style="78" customWidth="1"/>
    <col min="14" max="14" width="10.109375" style="39" customWidth="1"/>
    <col min="15" max="16384" width="8.88671875" style="39"/>
  </cols>
  <sheetData>
    <row r="1" spans="2:13" s="72" customFormat="1" ht="6" customHeight="1" x14ac:dyDescent="0.3">
      <c r="B1" s="70"/>
      <c r="C1" s="71"/>
      <c r="D1" s="71"/>
      <c r="G1" s="71"/>
      <c r="M1" s="73"/>
    </row>
    <row r="2" spans="2:13" s="74" customFormat="1" ht="18" customHeight="1" x14ac:dyDescent="0.3">
      <c r="B2" s="164" t="str">
        <f>"Checkliste "&amp;_RLV&amp;" Premiumstufe"</f>
        <v>Checkliste Milchkühe Premiumstufe</v>
      </c>
      <c r="C2" s="164"/>
      <c r="D2" s="164"/>
      <c r="E2" s="164"/>
      <c r="F2" s="164"/>
      <c r="G2" s="164"/>
      <c r="H2" s="164"/>
      <c r="I2" s="164"/>
      <c r="J2" s="164"/>
      <c r="K2" s="164"/>
      <c r="L2" s="164"/>
      <c r="M2" s="164"/>
    </row>
    <row r="3" spans="2:13" s="75" customFormat="1" ht="26.1" customHeight="1" x14ac:dyDescent="0.3">
      <c r="B3" s="183" t="s">
        <v>339</v>
      </c>
      <c r="C3" s="184"/>
      <c r="D3" s="184"/>
      <c r="E3" s="184"/>
      <c r="F3" s="184"/>
      <c r="G3" s="184"/>
      <c r="H3" s="184"/>
      <c r="I3" s="184"/>
      <c r="J3" s="184"/>
      <c r="K3" s="184"/>
      <c r="L3" s="184"/>
      <c r="M3" s="184"/>
    </row>
    <row r="4" spans="2:13" s="72" customFormat="1" ht="27" customHeight="1" x14ac:dyDescent="0.3">
      <c r="B4" s="58" t="s">
        <v>19</v>
      </c>
      <c r="C4" s="185"/>
      <c r="D4" s="185"/>
      <c r="E4" s="185"/>
      <c r="F4" s="185"/>
      <c r="G4" s="185"/>
      <c r="H4" s="185"/>
      <c r="I4" s="185"/>
      <c r="J4" s="185"/>
      <c r="K4" s="185"/>
      <c r="L4" s="10"/>
      <c r="M4" s="82"/>
    </row>
    <row r="5" spans="2:13" ht="27" customHeight="1" x14ac:dyDescent="0.25">
      <c r="B5" s="179" t="s">
        <v>292</v>
      </c>
      <c r="C5" s="179"/>
      <c r="D5" s="179"/>
      <c r="E5" s="179"/>
      <c r="F5" s="179"/>
      <c r="G5" s="179"/>
      <c r="H5" s="179"/>
      <c r="I5" s="179"/>
      <c r="J5" s="179"/>
      <c r="K5" s="179"/>
      <c r="L5" s="179"/>
      <c r="M5" s="179"/>
    </row>
    <row r="6" spans="2:13" s="76" customFormat="1" ht="26.4" customHeight="1" x14ac:dyDescent="0.3">
      <c r="B6" s="186" t="s">
        <v>21</v>
      </c>
      <c r="C6" s="188" t="s">
        <v>42</v>
      </c>
      <c r="D6" s="188" t="s">
        <v>43</v>
      </c>
      <c r="E6" s="190" t="s">
        <v>30</v>
      </c>
      <c r="F6" s="188" t="s">
        <v>31</v>
      </c>
      <c r="G6" s="192" t="s">
        <v>32</v>
      </c>
      <c r="H6" s="194" t="s">
        <v>23</v>
      </c>
      <c r="I6" s="195"/>
      <c r="J6" s="195"/>
      <c r="K6" s="195"/>
      <c r="L6" s="196"/>
      <c r="M6" s="197" t="s">
        <v>68</v>
      </c>
    </row>
    <row r="7" spans="2:13" x14ac:dyDescent="0.25">
      <c r="B7" s="187"/>
      <c r="C7" s="189"/>
      <c r="D7" s="189"/>
      <c r="E7" s="191"/>
      <c r="F7" s="189"/>
      <c r="G7" s="193"/>
      <c r="H7" s="68" t="s">
        <v>35</v>
      </c>
      <c r="I7" s="68" t="s">
        <v>26</v>
      </c>
      <c r="J7" s="68" t="s">
        <v>27</v>
      </c>
      <c r="K7" s="68" t="s">
        <v>28</v>
      </c>
      <c r="L7" s="68" t="s">
        <v>293</v>
      </c>
      <c r="M7" s="198"/>
    </row>
    <row r="8" spans="2:13" s="77" customFormat="1" x14ac:dyDescent="0.25">
      <c r="B8" s="180" t="s">
        <v>61</v>
      </c>
      <c r="C8" s="181"/>
      <c r="D8" s="181"/>
      <c r="E8" s="181"/>
      <c r="F8" s="181"/>
      <c r="G8" s="181"/>
      <c r="H8" s="181"/>
      <c r="I8" s="181"/>
      <c r="J8" s="181"/>
      <c r="K8" s="181"/>
      <c r="L8" s="181"/>
      <c r="M8" s="182"/>
    </row>
    <row r="9" spans="2:13" ht="26.4" hidden="1" x14ac:dyDescent="0.25">
      <c r="B9" s="37" t="s">
        <v>21</v>
      </c>
      <c r="C9" s="38" t="s">
        <v>42</v>
      </c>
      <c r="D9" s="38" t="s">
        <v>43</v>
      </c>
      <c r="E9" s="40" t="s">
        <v>30</v>
      </c>
      <c r="F9" s="41" t="s">
        <v>31</v>
      </c>
      <c r="G9" s="27" t="s">
        <v>32</v>
      </c>
      <c r="H9" s="28" t="s">
        <v>23</v>
      </c>
      <c r="I9" s="28" t="s">
        <v>37</v>
      </c>
      <c r="J9" s="28" t="s">
        <v>38</v>
      </c>
      <c r="K9" s="28" t="s">
        <v>39</v>
      </c>
      <c r="L9" s="28" t="s">
        <v>40</v>
      </c>
      <c r="M9" s="41" t="s">
        <v>33</v>
      </c>
    </row>
    <row r="10" spans="2:13" s="47" customFormat="1" ht="49.95" customHeight="1" x14ac:dyDescent="0.25">
      <c r="B10" s="109" t="str">
        <f>CONCATENATE("1.",Prüfkriterien_113[[#This Row],[Hilfsspalte_Num]])</f>
        <v>1.1</v>
      </c>
      <c r="C10" s="110">
        <f>ROW()-ROW(Prüfkriterien_113[[#Headers],[Hilfsspalte_Kom]])</f>
        <v>1</v>
      </c>
      <c r="D10" s="111">
        <f>(Prüfkriterien_113[Hilfsspalte_Num]+10)/10</f>
        <v>1.1000000000000001</v>
      </c>
      <c r="E10" s="34" t="s">
        <v>270</v>
      </c>
      <c r="F10" s="35" t="s">
        <v>81</v>
      </c>
      <c r="G10" s="36" t="s">
        <v>366</v>
      </c>
      <c r="H10" s="48"/>
      <c r="I10" s="48" t="s">
        <v>34</v>
      </c>
      <c r="J10" s="48" t="s">
        <v>34</v>
      </c>
      <c r="K10" s="48"/>
      <c r="L10" s="48" t="s">
        <v>34</v>
      </c>
      <c r="M10" s="69"/>
    </row>
    <row r="11" spans="2:13" s="47" customFormat="1" ht="71.400000000000006" customHeight="1" x14ac:dyDescent="0.25">
      <c r="B11" s="109" t="str">
        <f>CONCATENATE("1.",Prüfkriterien_113[[#This Row],[Hilfsspalte_Num]])</f>
        <v>1.2</v>
      </c>
      <c r="C11" s="110">
        <f>ROW()-ROW(Prüfkriterien_113[[#Headers],[Hilfsspalte_Kom]])</f>
        <v>2</v>
      </c>
      <c r="D11" s="111">
        <f>(Prüfkriterien_113[Hilfsspalte_Num]+10)/10</f>
        <v>1.2</v>
      </c>
      <c r="E11" s="34" t="s">
        <v>270</v>
      </c>
      <c r="F11" s="35" t="s">
        <v>367</v>
      </c>
      <c r="G11" s="36" t="s">
        <v>368</v>
      </c>
      <c r="H11" s="48"/>
      <c r="I11" s="48" t="s">
        <v>34</v>
      </c>
      <c r="J11" s="48" t="s">
        <v>34</v>
      </c>
      <c r="K11" s="48"/>
      <c r="L11" s="48" t="s">
        <v>34</v>
      </c>
      <c r="M11" s="69"/>
    </row>
    <row r="12" spans="2:13" s="47" customFormat="1" ht="51" customHeight="1" x14ac:dyDescent="0.25">
      <c r="B12" s="109" t="str">
        <f>CONCATENATE("1.",Prüfkriterien_113[[#This Row],[Hilfsspalte_Num]])</f>
        <v>1.3</v>
      </c>
      <c r="C12" s="110">
        <f>ROW()-ROW(Prüfkriterien_113[[#Headers],[Hilfsspalte_Kom]])</f>
        <v>3</v>
      </c>
      <c r="D12" s="111">
        <f>(Prüfkriterien_113[Hilfsspalte_Num]+10)/10</f>
        <v>1.3</v>
      </c>
      <c r="E12" s="34" t="s">
        <v>82</v>
      </c>
      <c r="F12" s="35" t="s">
        <v>83</v>
      </c>
      <c r="G12" s="36" t="s">
        <v>84</v>
      </c>
      <c r="H12" s="48"/>
      <c r="I12" s="48"/>
      <c r="J12" s="48"/>
      <c r="K12" s="48"/>
      <c r="L12" s="48"/>
      <c r="M12" s="69"/>
    </row>
    <row r="13" spans="2:13" s="47" customFormat="1" ht="92.4" customHeight="1" x14ac:dyDescent="0.25">
      <c r="B13" s="112" t="str">
        <f>CONCATENATE("1.",Prüfkriterien_113[[#This Row],[Hilfsspalte_Num]])</f>
        <v>1.4</v>
      </c>
      <c r="C13" s="105">
        <f>ROW()-ROW(Prüfkriterien_113[[#Headers],[Hilfsspalte_Kom]])</f>
        <v>4</v>
      </c>
      <c r="D13" s="113">
        <f>(Prüfkriterien_113[Hilfsspalte_Num]+10)/10</f>
        <v>1.4</v>
      </c>
      <c r="E13" s="34" t="s">
        <v>85</v>
      </c>
      <c r="F13" s="114" t="s">
        <v>239</v>
      </c>
      <c r="G13" s="36" t="s">
        <v>369</v>
      </c>
      <c r="H13" s="67"/>
      <c r="I13" s="65"/>
      <c r="J13" s="65"/>
      <c r="K13" s="65"/>
      <c r="L13" s="65"/>
      <c r="M13" s="66"/>
    </row>
    <row r="14" spans="2:13" s="47" customFormat="1" ht="98.4" customHeight="1" x14ac:dyDescent="0.25">
      <c r="B14" s="115" t="str">
        <f>CONCATENATE("1.",Prüfkriterien_113[[#This Row],[Hilfsspalte_Num]])</f>
        <v>1.5</v>
      </c>
      <c r="C14" s="116">
        <f>ROW()-ROW(Prüfkriterien_113[[#Headers],[Hilfsspalte_Kom]])</f>
        <v>5</v>
      </c>
      <c r="D14" s="117">
        <f>(Prüfkriterien_113[Hilfsspalte_Num]+10)/10</f>
        <v>1.5</v>
      </c>
      <c r="E14" s="34" t="s">
        <v>85</v>
      </c>
      <c r="F14" s="118" t="s">
        <v>86</v>
      </c>
      <c r="G14" s="36" t="s">
        <v>303</v>
      </c>
      <c r="H14" s="48"/>
      <c r="I14" s="48"/>
      <c r="J14" s="48"/>
      <c r="K14" s="48"/>
      <c r="L14" s="48"/>
      <c r="M14" s="69"/>
    </row>
    <row r="15" spans="2:13" s="47" customFormat="1" ht="52.8" customHeight="1" x14ac:dyDescent="0.25">
      <c r="B15" s="115" t="str">
        <f>CONCATENATE("1.",Prüfkriterien_113[[#This Row],[Hilfsspalte_Num]])</f>
        <v>1.6</v>
      </c>
      <c r="C15" s="116">
        <f>ROW()-ROW(Prüfkriterien_113[[#Headers],[Hilfsspalte_Kom]])</f>
        <v>6</v>
      </c>
      <c r="D15" s="117">
        <f>(Prüfkriterien_113[Hilfsspalte_Num]+10)/10</f>
        <v>1.6</v>
      </c>
      <c r="E15" s="34" t="s">
        <v>87</v>
      </c>
      <c r="F15" s="35" t="s">
        <v>88</v>
      </c>
      <c r="G15" s="36" t="s">
        <v>76</v>
      </c>
      <c r="H15" s="48"/>
      <c r="I15" s="48"/>
      <c r="J15" s="48"/>
      <c r="K15" s="48"/>
      <c r="L15" s="48"/>
      <c r="M15" s="69"/>
    </row>
    <row r="16" spans="2:13" s="47" customFormat="1" ht="62.25" customHeight="1" x14ac:dyDescent="0.25">
      <c r="B16" s="109" t="str">
        <f>CONCATENATE("1.",Prüfkriterien_113[[#This Row],[Hilfsspalte_Num]])</f>
        <v>1.7</v>
      </c>
      <c r="C16" s="110">
        <f>ROW()-ROW(Prüfkriterien_113[[#Headers],[Hilfsspalte_Kom]])</f>
        <v>7</v>
      </c>
      <c r="D16" s="111">
        <f>(Prüfkriterien_113[Hilfsspalte_Num]+10)/10</f>
        <v>1.7</v>
      </c>
      <c r="E16" s="34" t="s">
        <v>269</v>
      </c>
      <c r="F16" s="35" t="s">
        <v>89</v>
      </c>
      <c r="G16" s="36" t="s">
        <v>304</v>
      </c>
      <c r="H16" s="48"/>
      <c r="I16" s="48"/>
      <c r="J16" s="48"/>
      <c r="K16" s="48"/>
      <c r="L16" s="48"/>
      <c r="M16" s="69"/>
    </row>
    <row r="17" spans="2:13" s="47" customFormat="1" ht="99.6" customHeight="1" x14ac:dyDescent="0.25">
      <c r="B17" s="119" t="str">
        <f>CONCATENATE("1.",Prüfkriterien_113[[#This Row],[Hilfsspalte_Num]])</f>
        <v>1.8</v>
      </c>
      <c r="C17" s="29">
        <f>ROW()-ROW(Prüfkriterien_113[[#Headers],[Hilfsspalte_Kom]])</f>
        <v>8</v>
      </c>
      <c r="D17" s="83">
        <f>(Prüfkriterien_113[Hilfsspalte_Num]+10)/10</f>
        <v>1.8</v>
      </c>
      <c r="E17" s="34"/>
      <c r="F17" s="120" t="s">
        <v>284</v>
      </c>
      <c r="G17" s="98" t="s">
        <v>285</v>
      </c>
      <c r="H17" s="28"/>
      <c r="I17" s="64"/>
      <c r="J17" s="64"/>
      <c r="K17" s="64"/>
      <c r="L17" s="64"/>
      <c r="M17" s="41"/>
    </row>
    <row r="18" spans="2:13" s="47" customFormat="1" ht="103.95" customHeight="1" x14ac:dyDescent="0.25">
      <c r="B18" s="119" t="str">
        <f>CONCATENATE("1.",Prüfkriterien_113[[#This Row],[Hilfsspalte_Num]])</f>
        <v>1.9</v>
      </c>
      <c r="C18" s="29">
        <f>ROW()-ROW(Prüfkriterien_113[[#Headers],[Hilfsspalte_Kom]])</f>
        <v>9</v>
      </c>
      <c r="D18" s="83">
        <f>(Prüfkriterien_113[Hilfsspalte_Num]+10)/10</f>
        <v>1.9</v>
      </c>
      <c r="E18" s="34" t="s">
        <v>192</v>
      </c>
      <c r="F18" s="121" t="s">
        <v>271</v>
      </c>
      <c r="G18" s="97" t="s">
        <v>286</v>
      </c>
      <c r="H18" s="48"/>
      <c r="I18" s="48"/>
      <c r="J18" s="48"/>
      <c r="K18" s="48"/>
      <c r="L18" s="48"/>
      <c r="M18" s="69"/>
    </row>
    <row r="19" spans="2:13" s="47" customFormat="1" ht="110.4" customHeight="1" x14ac:dyDescent="0.25">
      <c r="B19" s="119" t="str">
        <f>CONCATENATE("1.",Prüfkriterien_113[[#This Row],[Hilfsspalte_Num]])</f>
        <v>1.10</v>
      </c>
      <c r="C19" s="29">
        <f>ROW()-ROW(Prüfkriterien_113[[#Headers],[Hilfsspalte_Kom]])</f>
        <v>10</v>
      </c>
      <c r="D19" s="83">
        <f>(Prüfkriterien_113[Hilfsspalte_Num]+10)/10</f>
        <v>2</v>
      </c>
      <c r="E19" s="34" t="s">
        <v>193</v>
      </c>
      <c r="F19" s="89" t="s">
        <v>194</v>
      </c>
      <c r="G19" s="88" t="s">
        <v>305</v>
      </c>
      <c r="H19" s="48"/>
      <c r="I19" s="48"/>
      <c r="J19" s="48"/>
      <c r="K19" s="48"/>
      <c r="L19" s="48"/>
      <c r="M19" s="69"/>
    </row>
    <row r="20" spans="2:13" s="47" customFormat="1" ht="141.6" customHeight="1" x14ac:dyDescent="0.25">
      <c r="B20" s="119" t="str">
        <f>CONCATENATE("1.",Prüfkriterien_113[[#This Row],[Hilfsspalte_Num]])</f>
        <v>1.11</v>
      </c>
      <c r="C20" s="29">
        <f>ROW()-ROW(Prüfkriterien_113[[#Headers],[Hilfsspalte_Kom]])</f>
        <v>11</v>
      </c>
      <c r="D20" s="83">
        <f>(Prüfkriterien_113[Hilfsspalte_Num]+10)/10</f>
        <v>2.1</v>
      </c>
      <c r="E20" s="34" t="s">
        <v>195</v>
      </c>
      <c r="F20" s="89" t="s">
        <v>272</v>
      </c>
      <c r="G20" s="88" t="s">
        <v>306</v>
      </c>
      <c r="H20" s="48"/>
      <c r="I20" s="48" t="s">
        <v>34</v>
      </c>
      <c r="J20" s="48" t="s">
        <v>34</v>
      </c>
      <c r="K20" s="48"/>
      <c r="L20" s="48"/>
      <c r="M20" s="69"/>
    </row>
    <row r="21" spans="2:13" s="47" customFormat="1" ht="73.95" customHeight="1" x14ac:dyDescent="0.25">
      <c r="B21" s="122" t="str">
        <f>CONCATENATE("1.",Prüfkriterien_113[[#This Row],[Hilfsspalte_Num]])</f>
        <v>1.12</v>
      </c>
      <c r="C21" s="103">
        <f>ROW()-ROW(Prüfkriterien_113[[#Headers],[Hilfsspalte_Kom]])</f>
        <v>12</v>
      </c>
      <c r="D21" s="123">
        <f>(Prüfkriterien_113[Hilfsspalte_Num]+10)/10</f>
        <v>2.2000000000000002</v>
      </c>
      <c r="E21" s="124" t="s">
        <v>90</v>
      </c>
      <c r="F21" s="35" t="s">
        <v>273</v>
      </c>
      <c r="G21" s="36" t="s">
        <v>307</v>
      </c>
      <c r="H21" s="48"/>
      <c r="I21" s="48"/>
      <c r="J21" s="48"/>
      <c r="K21" s="48"/>
      <c r="L21" s="48"/>
      <c r="M21" s="69"/>
    </row>
    <row r="22" spans="2:13" s="47" customFormat="1" ht="99.6" customHeight="1" x14ac:dyDescent="0.25">
      <c r="B22" s="122" t="str">
        <f>CONCATENATE("1.",Prüfkriterien_113[[#This Row],[Hilfsspalte_Num]])</f>
        <v>1.13</v>
      </c>
      <c r="C22" s="103">
        <f>ROW()-ROW(Prüfkriterien_113[[#Headers],[Hilfsspalte_Kom]])</f>
        <v>13</v>
      </c>
      <c r="D22" s="123">
        <f>(Prüfkriterien_113[Hilfsspalte_Num]+10)/10</f>
        <v>2.2999999999999998</v>
      </c>
      <c r="E22" s="124" t="s">
        <v>91</v>
      </c>
      <c r="F22" s="35" t="s">
        <v>204</v>
      </c>
      <c r="G22" s="36" t="s">
        <v>274</v>
      </c>
      <c r="H22" s="48"/>
      <c r="I22" s="48" t="s">
        <v>34</v>
      </c>
      <c r="J22" s="48" t="s">
        <v>34</v>
      </c>
      <c r="K22" s="48"/>
      <c r="L22" s="48"/>
      <c r="M22" s="69"/>
    </row>
    <row r="23" spans="2:13" s="47" customFormat="1" ht="118.8" x14ac:dyDescent="0.25">
      <c r="B23" s="122" t="str">
        <f>CONCATENATE("1.",Prüfkriterien_113[[#This Row],[Hilfsspalte_Num]])</f>
        <v>1.14</v>
      </c>
      <c r="C23" s="103">
        <f>ROW()-ROW(Prüfkriterien_113[[#Headers],[Hilfsspalte_Kom]])</f>
        <v>14</v>
      </c>
      <c r="D23" s="123">
        <f>(Prüfkriterien_113[Hilfsspalte_Num]+10)/10</f>
        <v>2.4</v>
      </c>
      <c r="E23" s="124" t="s">
        <v>92</v>
      </c>
      <c r="F23" s="88" t="s">
        <v>236</v>
      </c>
      <c r="G23" s="88" t="s">
        <v>308</v>
      </c>
      <c r="H23" s="48"/>
      <c r="I23" s="48"/>
      <c r="J23" s="48"/>
      <c r="K23" s="48"/>
      <c r="L23" s="48"/>
      <c r="M23" s="69"/>
    </row>
    <row r="24" spans="2:13" s="47" customFormat="1" ht="62.25" customHeight="1" x14ac:dyDescent="0.25">
      <c r="B24" s="122" t="str">
        <f>CONCATENATE("1.",Prüfkriterien_113[[#This Row],[Hilfsspalte_Num]])</f>
        <v>1.15</v>
      </c>
      <c r="C24" s="103">
        <f>ROW()-ROW(Prüfkriterien_113[[#Headers],[Hilfsspalte_Kom]])</f>
        <v>15</v>
      </c>
      <c r="D24" s="123">
        <f>(Prüfkriterien_113[Hilfsspalte_Num]+10)/10</f>
        <v>2.5</v>
      </c>
      <c r="E24" s="124" t="s">
        <v>92</v>
      </c>
      <c r="F24" s="125" t="s">
        <v>205</v>
      </c>
      <c r="G24" s="102" t="s">
        <v>206</v>
      </c>
      <c r="H24" s="48"/>
      <c r="I24" s="48"/>
      <c r="J24" s="48"/>
      <c r="K24" s="48"/>
      <c r="L24" s="48"/>
      <c r="M24" s="69"/>
    </row>
    <row r="25" spans="2:13" s="47" customFormat="1" ht="52.8" customHeight="1" x14ac:dyDescent="0.25">
      <c r="B25" s="122" t="str">
        <f>CONCATENATE("1.",Prüfkriterien_113[[#This Row],[Hilfsspalte_Num]])</f>
        <v>1.16</v>
      </c>
      <c r="C25" s="103">
        <f>ROW()-ROW(Prüfkriterien_113[[#Headers],[Hilfsspalte_Kom]])</f>
        <v>16</v>
      </c>
      <c r="D25" s="123">
        <f>(Prüfkriterien_113[Hilfsspalte_Num]+10)/10</f>
        <v>2.6</v>
      </c>
      <c r="E25" s="124" t="s">
        <v>93</v>
      </c>
      <c r="F25" s="35" t="s">
        <v>370</v>
      </c>
      <c r="G25" s="100"/>
      <c r="H25" s="48"/>
      <c r="I25" s="48"/>
      <c r="J25" s="48"/>
      <c r="K25" s="48"/>
      <c r="L25" s="48"/>
      <c r="M25" s="69"/>
    </row>
    <row r="26" spans="2:13" s="47" customFormat="1" ht="115.95" customHeight="1" x14ac:dyDescent="0.25">
      <c r="B26" s="122" t="str">
        <f>CONCATENATE("1.",Prüfkriterien_113[[#This Row],[Hilfsspalte_Num]])</f>
        <v>1.17</v>
      </c>
      <c r="C26" s="103">
        <f>ROW()-ROW(Prüfkriterien_113[[#Headers],[Hilfsspalte_Kom]])</f>
        <v>17</v>
      </c>
      <c r="D26" s="123">
        <f>(Prüfkriterien_113[Hilfsspalte_Num]+10)/10</f>
        <v>2.7</v>
      </c>
      <c r="E26" s="124" t="s">
        <v>93</v>
      </c>
      <c r="F26" s="35" t="s">
        <v>207</v>
      </c>
      <c r="G26" s="36" t="s">
        <v>309</v>
      </c>
      <c r="H26" s="48"/>
      <c r="I26" s="48"/>
      <c r="J26" s="48"/>
      <c r="K26" s="48"/>
      <c r="L26" s="48"/>
      <c r="M26" s="69"/>
    </row>
    <row r="27" spans="2:13" s="47" customFormat="1" ht="207" customHeight="1" x14ac:dyDescent="0.25">
      <c r="B27" s="122" t="str">
        <f>CONCATENATE("1.",Prüfkriterien_113[[#This Row],[Hilfsspalte_Num]])</f>
        <v>1.18</v>
      </c>
      <c r="C27" s="103">
        <f>ROW()-ROW(Prüfkriterien_113[[#Headers],[Hilfsspalte_Kom]])</f>
        <v>18</v>
      </c>
      <c r="D27" s="123">
        <f>(Prüfkriterien_113[Hilfsspalte_Num]+10)/10</f>
        <v>2.8</v>
      </c>
      <c r="E27" s="124" t="s">
        <v>94</v>
      </c>
      <c r="F27" s="35" t="s">
        <v>95</v>
      </c>
      <c r="G27" s="36" t="s">
        <v>310</v>
      </c>
      <c r="H27" s="48"/>
      <c r="I27" s="48" t="s">
        <v>34</v>
      </c>
      <c r="J27" s="48" t="s">
        <v>34</v>
      </c>
      <c r="K27" s="48"/>
      <c r="L27" s="48"/>
      <c r="M27" s="69"/>
    </row>
    <row r="28" spans="2:13" s="47" customFormat="1" ht="87" customHeight="1" x14ac:dyDescent="0.25">
      <c r="B28" s="122" t="str">
        <f>CONCATENATE("1.",Prüfkriterien_113[[#This Row],[Hilfsspalte_Num]])</f>
        <v>1.19</v>
      </c>
      <c r="C28" s="103">
        <f>ROW()-ROW(Prüfkriterien_113[[#Headers],[Hilfsspalte_Kom]])</f>
        <v>19</v>
      </c>
      <c r="D28" s="123">
        <f>(Prüfkriterien_113[Hilfsspalte_Num]+10)/10</f>
        <v>2.9</v>
      </c>
      <c r="E28" s="124" t="s">
        <v>94</v>
      </c>
      <c r="F28" s="126" t="s">
        <v>371</v>
      </c>
      <c r="G28" s="127" t="s">
        <v>311</v>
      </c>
      <c r="H28" s="48"/>
      <c r="I28" s="48"/>
      <c r="J28" s="48"/>
      <c r="K28" s="48"/>
      <c r="L28" s="48"/>
      <c r="M28" s="69"/>
    </row>
    <row r="29" spans="2:13" s="47" customFormat="1" ht="250.8" customHeight="1" x14ac:dyDescent="0.25">
      <c r="B29" s="122" t="str">
        <f>CONCATENATE("1.",Prüfkriterien_113[[#This Row],[Hilfsspalte_Num]])</f>
        <v>1.20</v>
      </c>
      <c r="C29" s="103">
        <f>ROW()-ROW(Prüfkriterien_113[[#Headers],[Hilfsspalte_Kom]])</f>
        <v>20</v>
      </c>
      <c r="D29" s="123">
        <f>(Prüfkriterien_113[Hilfsspalte_Num]+10)/10</f>
        <v>3</v>
      </c>
      <c r="E29" s="124" t="s">
        <v>94</v>
      </c>
      <c r="F29" s="89" t="s">
        <v>372</v>
      </c>
      <c r="G29" s="88" t="s">
        <v>312</v>
      </c>
      <c r="H29" s="48"/>
      <c r="I29" s="48"/>
      <c r="J29" s="48"/>
      <c r="K29" s="48"/>
      <c r="L29" s="48"/>
      <c r="M29" s="69"/>
    </row>
    <row r="30" spans="2:13" s="47" customFormat="1" ht="119.4" customHeight="1" x14ac:dyDescent="0.25">
      <c r="B30" s="122" t="str">
        <f>CONCATENATE("1.",Prüfkriterien_113[[#This Row],[Hilfsspalte_Num]])</f>
        <v>1.21</v>
      </c>
      <c r="C30" s="103">
        <f>ROW()-ROW(Prüfkriterien_113[[#Headers],[Hilfsspalte_Kom]])</f>
        <v>21</v>
      </c>
      <c r="D30" s="123">
        <f>(Prüfkriterien_113[Hilfsspalte_Num]+10)/10</f>
        <v>3.1</v>
      </c>
      <c r="E30" s="124" t="s">
        <v>94</v>
      </c>
      <c r="F30" s="125" t="s">
        <v>96</v>
      </c>
      <c r="G30" s="36" t="s">
        <v>208</v>
      </c>
      <c r="H30" s="48"/>
      <c r="I30" s="48"/>
      <c r="J30" s="48"/>
      <c r="K30" s="48"/>
      <c r="L30" s="48"/>
      <c r="M30" s="69"/>
    </row>
    <row r="31" spans="2:13" s="47" customFormat="1" ht="95.4" customHeight="1" x14ac:dyDescent="0.25">
      <c r="B31" s="122" t="str">
        <f>CONCATENATE("1.",Prüfkriterien_113[[#This Row],[Hilfsspalte_Num]])</f>
        <v>1.22</v>
      </c>
      <c r="C31" s="103">
        <f>ROW()-ROW(Prüfkriterien_113[[#Headers],[Hilfsspalte_Kom]])</f>
        <v>22</v>
      </c>
      <c r="D31" s="123">
        <f>(Prüfkriterien_113[Hilfsspalte_Num]+10)/10</f>
        <v>3.2</v>
      </c>
      <c r="E31" s="124" t="s">
        <v>94</v>
      </c>
      <c r="F31" s="125" t="s">
        <v>97</v>
      </c>
      <c r="G31" s="36" t="s">
        <v>202</v>
      </c>
      <c r="H31" s="48"/>
      <c r="I31" s="48"/>
      <c r="J31" s="48"/>
      <c r="K31" s="48"/>
      <c r="L31" s="48"/>
      <c r="M31" s="69"/>
    </row>
    <row r="32" spans="2:13" s="47" customFormat="1" ht="52.8" customHeight="1" x14ac:dyDescent="0.25">
      <c r="B32" s="122" t="str">
        <f>CONCATENATE("1.",Prüfkriterien_113[[#This Row],[Hilfsspalte_Num]])</f>
        <v>1.23</v>
      </c>
      <c r="C32" s="103">
        <f>ROW()-ROW(Prüfkriterien_113[[#Headers],[Hilfsspalte_Kom]])</f>
        <v>23</v>
      </c>
      <c r="D32" s="123">
        <f>(Prüfkriterien_113[Hilfsspalte_Num]+10)/10</f>
        <v>3.3</v>
      </c>
      <c r="E32" s="34" t="s">
        <v>275</v>
      </c>
      <c r="F32" s="126" t="s">
        <v>314</v>
      </c>
      <c r="G32" s="128" t="s">
        <v>313</v>
      </c>
      <c r="H32" s="48"/>
      <c r="I32" s="48"/>
      <c r="J32" s="48"/>
      <c r="K32" s="48"/>
      <c r="L32" s="48"/>
      <c r="M32" s="69"/>
    </row>
    <row r="33" spans="2:13" s="47" customFormat="1" ht="126" customHeight="1" x14ac:dyDescent="0.25">
      <c r="B33" s="122" t="str">
        <f>CONCATENATE("1.",Prüfkriterien_113[[#This Row],[Hilfsspalte_Num]])</f>
        <v>1.24</v>
      </c>
      <c r="C33" s="103">
        <f>ROW()-ROW(Prüfkriterien_113[[#Headers],[Hilfsspalte_Kom]])</f>
        <v>24</v>
      </c>
      <c r="D33" s="123">
        <f>(Prüfkriterien_113[Hilfsspalte_Num]+10)/10</f>
        <v>3.4</v>
      </c>
      <c r="E33" s="124" t="s">
        <v>98</v>
      </c>
      <c r="F33" s="89" t="s">
        <v>209</v>
      </c>
      <c r="G33" s="88" t="s">
        <v>210</v>
      </c>
      <c r="H33" s="48"/>
      <c r="I33" s="48"/>
      <c r="J33" s="48"/>
      <c r="K33" s="48"/>
      <c r="L33" s="48"/>
      <c r="M33" s="69"/>
    </row>
    <row r="34" spans="2:13" s="47" customFormat="1" ht="113.4" customHeight="1" x14ac:dyDescent="0.25">
      <c r="B34" s="122" t="str">
        <f>CONCATENATE("1.",Prüfkriterien_113[[#This Row],[Hilfsspalte_Num]])</f>
        <v>1.25</v>
      </c>
      <c r="C34" s="103">
        <f>ROW()-ROW(Prüfkriterien_113[[#Headers],[Hilfsspalte_Kom]])</f>
        <v>25</v>
      </c>
      <c r="D34" s="123">
        <f>(Prüfkriterien_113[Hilfsspalte_Num]+10)/10</f>
        <v>3.5</v>
      </c>
      <c r="E34" s="124" t="s">
        <v>98</v>
      </c>
      <c r="F34" s="129" t="s">
        <v>99</v>
      </c>
      <c r="G34" s="88" t="s">
        <v>315</v>
      </c>
      <c r="H34" s="48"/>
      <c r="I34" s="48"/>
      <c r="J34" s="48"/>
      <c r="K34" s="48"/>
      <c r="L34" s="48"/>
      <c r="M34" s="69"/>
    </row>
    <row r="35" spans="2:13" s="47" customFormat="1" ht="63.6" customHeight="1" x14ac:dyDescent="0.25">
      <c r="B35" s="122" t="str">
        <f>CONCATENATE("1.",Prüfkriterien_113[[#This Row],[Hilfsspalte_Num]])</f>
        <v>1.26</v>
      </c>
      <c r="C35" s="103">
        <f>ROW()-ROW(Prüfkriterien_113[[#Headers],[Hilfsspalte_Kom]])</f>
        <v>26</v>
      </c>
      <c r="D35" s="123">
        <f>(Prüfkriterien_113[Hilfsspalte_Num]+10)/10</f>
        <v>3.6</v>
      </c>
      <c r="E35" s="124" t="s">
        <v>100</v>
      </c>
      <c r="F35" s="89" t="s">
        <v>276</v>
      </c>
      <c r="G35" s="88" t="s">
        <v>240</v>
      </c>
      <c r="H35" s="48"/>
      <c r="I35" s="48"/>
      <c r="J35" s="48"/>
      <c r="K35" s="48"/>
      <c r="L35" s="48"/>
      <c r="M35" s="69"/>
    </row>
    <row r="36" spans="2:13" s="47" customFormat="1" ht="69.599999999999994" customHeight="1" x14ac:dyDescent="0.25">
      <c r="B36" s="122" t="str">
        <f>CONCATENATE("1.",Prüfkriterien_113[[#This Row],[Hilfsspalte_Num]])</f>
        <v>1.27</v>
      </c>
      <c r="C36" s="103">
        <f>ROW()-ROW(Prüfkriterien_113[[#Headers],[Hilfsspalte_Kom]])</f>
        <v>27</v>
      </c>
      <c r="D36" s="123">
        <f>(Prüfkriterien_113[Hilfsspalte_Num]+10)/10</f>
        <v>3.7</v>
      </c>
      <c r="E36" s="124" t="s">
        <v>100</v>
      </c>
      <c r="F36" s="89" t="s">
        <v>190</v>
      </c>
      <c r="G36" s="96" t="s">
        <v>101</v>
      </c>
      <c r="H36" s="48"/>
      <c r="I36" s="48"/>
      <c r="J36" s="48"/>
      <c r="K36" s="48"/>
      <c r="L36" s="48"/>
      <c r="M36" s="69"/>
    </row>
    <row r="37" spans="2:13" s="47" customFormat="1" ht="133.94999999999999" customHeight="1" x14ac:dyDescent="0.25">
      <c r="B37" s="122" t="str">
        <f>CONCATENATE("1.",Prüfkriterien_113[[#This Row],[Hilfsspalte_Num]])</f>
        <v>1.28</v>
      </c>
      <c r="C37" s="103">
        <f>ROW()-ROW(Prüfkriterien_113[[#Headers],[Hilfsspalte_Kom]])</f>
        <v>28</v>
      </c>
      <c r="D37" s="123">
        <f>(Prüfkriterien_113[Hilfsspalte_Num]+10)/10</f>
        <v>3.8</v>
      </c>
      <c r="E37" s="124" t="s">
        <v>100</v>
      </c>
      <c r="F37" s="121" t="s">
        <v>277</v>
      </c>
      <c r="G37" s="97" t="s">
        <v>316</v>
      </c>
      <c r="H37" s="48"/>
      <c r="I37" s="48"/>
      <c r="J37" s="48"/>
      <c r="K37" s="48"/>
      <c r="L37" s="48"/>
      <c r="M37" s="69"/>
    </row>
    <row r="38" spans="2:13" s="47" customFormat="1" ht="221.4" customHeight="1" x14ac:dyDescent="0.25">
      <c r="B38" s="122" t="str">
        <f>CONCATENATE("1.",Prüfkriterien_113[[#This Row],[Hilfsspalte_Num]])</f>
        <v>1.29</v>
      </c>
      <c r="C38" s="103">
        <f>ROW()-ROW(Prüfkriterien_113[[#Headers],[Hilfsspalte_Kom]])</f>
        <v>29</v>
      </c>
      <c r="D38" s="123">
        <f>(Prüfkriterien_113[Hilfsspalte_Num]+10)/10</f>
        <v>3.9</v>
      </c>
      <c r="E38" s="124" t="s">
        <v>100</v>
      </c>
      <c r="F38" s="121" t="s">
        <v>373</v>
      </c>
      <c r="G38" s="99" t="s">
        <v>102</v>
      </c>
      <c r="H38" s="48"/>
      <c r="I38" s="48"/>
      <c r="J38" s="48"/>
      <c r="K38" s="48"/>
      <c r="L38" s="48"/>
      <c r="M38" s="69"/>
    </row>
    <row r="39" spans="2:13" s="47" customFormat="1" ht="135.6" customHeight="1" x14ac:dyDescent="0.25">
      <c r="B39" s="122" t="str">
        <f>CONCATENATE("1.",Prüfkriterien_113[[#This Row],[Hilfsspalte_Num]])</f>
        <v>1.30</v>
      </c>
      <c r="C39" s="103">
        <f>ROW()-ROW(Prüfkriterien_113[[#Headers],[Hilfsspalte_Kom]])</f>
        <v>30</v>
      </c>
      <c r="D39" s="123">
        <f>(Prüfkriterien_113[Hilfsspalte_Num]+10)/10</f>
        <v>4</v>
      </c>
      <c r="E39" s="124" t="s">
        <v>103</v>
      </c>
      <c r="F39" s="129" t="s">
        <v>104</v>
      </c>
      <c r="G39" s="88" t="s">
        <v>211</v>
      </c>
      <c r="H39" s="48"/>
      <c r="I39" s="48"/>
      <c r="J39" s="48"/>
      <c r="K39" s="48"/>
      <c r="L39" s="48"/>
      <c r="M39" s="69"/>
    </row>
    <row r="40" spans="2:13" s="47" customFormat="1" ht="62.25" customHeight="1" x14ac:dyDescent="0.25">
      <c r="B40" s="122" t="str">
        <f>CONCATENATE("1.",Prüfkriterien_113[[#This Row],[Hilfsspalte_Num]])</f>
        <v>1.31</v>
      </c>
      <c r="C40" s="103">
        <f>ROW()-ROW(Prüfkriterien_113[[#Headers],[Hilfsspalte_Kom]])</f>
        <v>31</v>
      </c>
      <c r="D40" s="123">
        <f>(Prüfkriterien_113[Hilfsspalte_Num]+10)/10</f>
        <v>4.0999999999999996</v>
      </c>
      <c r="E40" s="124" t="s">
        <v>103</v>
      </c>
      <c r="F40" s="129" t="s">
        <v>105</v>
      </c>
      <c r="G40" s="88" t="s">
        <v>317</v>
      </c>
      <c r="H40" s="48"/>
      <c r="I40" s="48"/>
      <c r="J40" s="48"/>
      <c r="K40" s="48"/>
      <c r="L40" s="48"/>
      <c r="M40" s="69"/>
    </row>
    <row r="41" spans="2:13" x14ac:dyDescent="0.25">
      <c r="B41" s="202" t="s">
        <v>243</v>
      </c>
      <c r="C41" s="202"/>
      <c r="D41" s="202"/>
      <c r="E41" s="202"/>
      <c r="F41" s="202"/>
      <c r="G41" s="202"/>
      <c r="H41" s="202"/>
      <c r="I41" s="202"/>
      <c r="J41" s="202"/>
      <c r="K41" s="202"/>
      <c r="L41" s="202"/>
      <c r="M41" s="202"/>
    </row>
    <row r="42" spans="2:13" s="42" customFormat="1" hidden="1" x14ac:dyDescent="0.25">
      <c r="B42" s="37" t="s">
        <v>37</v>
      </c>
      <c r="C42" s="38" t="s">
        <v>38</v>
      </c>
      <c r="D42" s="38" t="s">
        <v>39</v>
      </c>
      <c r="E42" s="26" t="s">
        <v>40</v>
      </c>
      <c r="F42" s="27" t="s">
        <v>41</v>
      </c>
      <c r="G42" s="27" t="s">
        <v>44</v>
      </c>
      <c r="H42" s="28" t="s">
        <v>45</v>
      </c>
      <c r="I42" s="28" t="s">
        <v>46</v>
      </c>
      <c r="J42" s="28" t="s">
        <v>47</v>
      </c>
      <c r="K42" s="28" t="s">
        <v>48</v>
      </c>
      <c r="L42" s="28" t="s">
        <v>49</v>
      </c>
      <c r="M42" s="41" t="s">
        <v>50</v>
      </c>
    </row>
    <row r="43" spans="2:13" s="42" customFormat="1" ht="171" customHeight="1" x14ac:dyDescent="0.25">
      <c r="B43" s="25" t="str">
        <f>CONCATENATE("2.",Prüfkriterien_223[[#This Row],[Spalte2]])</f>
        <v>2.1</v>
      </c>
      <c r="C43" s="29">
        <f>ROW()-ROW(Prüfkriterien_223[[#Headers],[Spalte3]])</f>
        <v>1</v>
      </c>
      <c r="D43" s="83">
        <f>(Prüfkriterien_223[[#This Row],[Spalte2]]+20)/10</f>
        <v>2.1</v>
      </c>
      <c r="E43" s="84" t="s">
        <v>212</v>
      </c>
      <c r="F43" s="36" t="s">
        <v>374</v>
      </c>
      <c r="G43" s="36" t="s">
        <v>318</v>
      </c>
      <c r="H43" s="48"/>
      <c r="I43" s="48" t="s">
        <v>34</v>
      </c>
      <c r="J43" s="48" t="s">
        <v>34</v>
      </c>
      <c r="K43" s="48"/>
      <c r="L43" s="48"/>
      <c r="M43" s="69"/>
    </row>
    <row r="44" spans="2:13" s="42" customFormat="1" ht="129" customHeight="1" x14ac:dyDescent="0.25">
      <c r="B44" s="85" t="str">
        <f>CONCATENATE("2.",Prüfkriterien_223[[#This Row],[Spalte2]])</f>
        <v>2.2</v>
      </c>
      <c r="C44" s="29">
        <f>ROW()-ROW(Prüfkriterien_223[[#Headers],[Spalte3]])</f>
        <v>2</v>
      </c>
      <c r="D44" s="83">
        <f>(Prüfkriterien_223[[#This Row],[Spalte2]]+20)/10</f>
        <v>2.2000000000000002</v>
      </c>
      <c r="E44" s="84" t="s">
        <v>106</v>
      </c>
      <c r="F44" s="36" t="s">
        <v>213</v>
      </c>
      <c r="G44" s="36" t="s">
        <v>319</v>
      </c>
      <c r="H44" s="48"/>
      <c r="I44" s="48"/>
      <c r="J44" s="48"/>
      <c r="K44" s="48"/>
      <c r="L44" s="48"/>
      <c r="M44" s="69"/>
    </row>
    <row r="45" spans="2:13" s="42" customFormat="1" ht="114.6" customHeight="1" x14ac:dyDescent="0.25">
      <c r="B45" s="85" t="str">
        <f>CONCATENATE("2.",Prüfkriterien_223[[#This Row],[Spalte2]])</f>
        <v>2.3</v>
      </c>
      <c r="C45" s="29">
        <f>ROW()-ROW(Prüfkriterien_223[[#Headers],[Spalte3]])</f>
        <v>3</v>
      </c>
      <c r="D45" s="83">
        <f>(Prüfkriterien_223[[#This Row],[Spalte2]]+20)/10</f>
        <v>2.2999999999999998</v>
      </c>
      <c r="E45" s="84" t="s">
        <v>106</v>
      </c>
      <c r="F45" s="88" t="s">
        <v>214</v>
      </c>
      <c r="G45" s="36" t="s">
        <v>320</v>
      </c>
      <c r="H45" s="48"/>
      <c r="I45" s="48"/>
      <c r="J45" s="48"/>
      <c r="K45" s="48"/>
      <c r="L45" s="48"/>
      <c r="M45" s="69"/>
    </row>
    <row r="46" spans="2:13" s="42" customFormat="1" ht="160.80000000000001" customHeight="1" x14ac:dyDescent="0.25">
      <c r="B46" s="85" t="str">
        <f>CONCATENATE("2.",Prüfkriterien_223[[#This Row],[Spalte2]])</f>
        <v>2.4</v>
      </c>
      <c r="C46" s="29">
        <f>ROW()-ROW(Prüfkriterien_223[[#Headers],[Spalte3]])</f>
        <v>4</v>
      </c>
      <c r="D46" s="83">
        <f>(Prüfkriterien_223[[#This Row],[Spalte2]]+20)/10</f>
        <v>2.4</v>
      </c>
      <c r="E46" s="84" t="s">
        <v>107</v>
      </c>
      <c r="F46" s="36" t="s">
        <v>215</v>
      </c>
      <c r="G46" s="36" t="s">
        <v>321</v>
      </c>
      <c r="H46" s="48"/>
      <c r="I46" s="48"/>
      <c r="J46" s="48"/>
      <c r="K46" s="48"/>
      <c r="L46" s="48"/>
      <c r="M46" s="69"/>
    </row>
    <row r="47" spans="2:13" s="42" customFormat="1" ht="74.400000000000006" customHeight="1" x14ac:dyDescent="0.25">
      <c r="B47" s="85" t="str">
        <f>CONCATENATE("2.",Prüfkriterien_223[[#This Row],[Spalte2]])</f>
        <v>2.5</v>
      </c>
      <c r="C47" s="29">
        <f>ROW()-ROW(Prüfkriterien_223[[#Headers],[Spalte3]])</f>
        <v>5</v>
      </c>
      <c r="D47" s="83">
        <f>(Prüfkriterien_223[[#This Row],[Spalte2]]+20)/10</f>
        <v>2.5</v>
      </c>
      <c r="E47" s="84" t="s">
        <v>108</v>
      </c>
      <c r="F47" s="36" t="s">
        <v>375</v>
      </c>
      <c r="G47" s="36" t="s">
        <v>322</v>
      </c>
      <c r="H47" s="48"/>
      <c r="I47" s="48" t="s">
        <v>34</v>
      </c>
      <c r="J47" s="48" t="s">
        <v>34</v>
      </c>
      <c r="K47" s="48"/>
      <c r="L47" s="48"/>
      <c r="M47" s="69"/>
    </row>
    <row r="48" spans="2:13" s="42" customFormat="1" ht="110.4" customHeight="1" x14ac:dyDescent="0.25">
      <c r="B48" s="90" t="str">
        <f>CONCATENATE("2.",Prüfkriterien_223[[#This Row],[Spalte2]])</f>
        <v>2.6</v>
      </c>
      <c r="C48" s="29">
        <f>ROW()-ROW(Prüfkriterien_223[[#Headers],[Spalte3]])</f>
        <v>6</v>
      </c>
      <c r="D48" s="83">
        <f>(Prüfkriterien_223[[#This Row],[Spalte2]]+20)/10</f>
        <v>2.6</v>
      </c>
      <c r="E48" s="91" t="s">
        <v>108</v>
      </c>
      <c r="F48" s="130" t="s">
        <v>278</v>
      </c>
      <c r="G48" s="131" t="s">
        <v>279</v>
      </c>
      <c r="H48" s="48"/>
      <c r="I48" s="48" t="s">
        <v>34</v>
      </c>
      <c r="J48" s="48" t="s">
        <v>34</v>
      </c>
      <c r="K48" s="48"/>
      <c r="L48" s="48"/>
      <c r="M48" s="69"/>
    </row>
    <row r="49" spans="2:13" x14ac:dyDescent="0.25">
      <c r="B49" s="176" t="s">
        <v>244</v>
      </c>
      <c r="C49" s="177"/>
      <c r="D49" s="177"/>
      <c r="E49" s="177"/>
      <c r="F49" s="177"/>
      <c r="G49" s="177"/>
      <c r="H49" s="177"/>
      <c r="I49" s="177"/>
      <c r="J49" s="177"/>
      <c r="K49" s="177"/>
      <c r="L49" s="177"/>
      <c r="M49" s="178"/>
    </row>
    <row r="50" spans="2:13" s="42" customFormat="1" hidden="1" x14ac:dyDescent="0.25">
      <c r="B50" s="37" t="s">
        <v>37</v>
      </c>
      <c r="C50" s="38" t="s">
        <v>38</v>
      </c>
      <c r="D50" s="38" t="s">
        <v>39</v>
      </c>
      <c r="E50" s="26" t="s">
        <v>40</v>
      </c>
      <c r="F50" s="27" t="s">
        <v>41</v>
      </c>
      <c r="G50" s="27" t="s">
        <v>44</v>
      </c>
      <c r="H50" s="28" t="s">
        <v>45</v>
      </c>
      <c r="I50" s="28" t="s">
        <v>46</v>
      </c>
      <c r="J50" s="28" t="s">
        <v>47</v>
      </c>
      <c r="K50" s="28" t="s">
        <v>48</v>
      </c>
      <c r="L50" s="28" t="s">
        <v>49</v>
      </c>
      <c r="M50" s="41" t="s">
        <v>50</v>
      </c>
    </row>
    <row r="51" spans="2:13" s="42" customFormat="1" ht="63" customHeight="1" x14ac:dyDescent="0.25">
      <c r="B51" s="25" t="str">
        <f>CONCATENATE("3.",Prüfkriterien_324[[#This Row],[Spalte2]])</f>
        <v>3.1</v>
      </c>
      <c r="C51" s="29">
        <f>ROW()-ROW(Prüfkriterien_324[[#Headers],[Spalte3]])</f>
        <v>1</v>
      </c>
      <c r="D51" s="29">
        <f>(Prüfkriterien_324[[#This Row],[Spalte2]]+30)/10</f>
        <v>3.1</v>
      </c>
      <c r="E51" s="84" t="s">
        <v>109</v>
      </c>
      <c r="F51" s="127" t="s">
        <v>376</v>
      </c>
      <c r="G51" s="127" t="s">
        <v>377</v>
      </c>
      <c r="H51" s="48"/>
      <c r="I51" s="48"/>
      <c r="J51" s="48"/>
      <c r="K51" s="48"/>
      <c r="L51" s="48"/>
      <c r="M51" s="69"/>
    </row>
    <row r="52" spans="2:13" s="42" customFormat="1" ht="115.2" customHeight="1" x14ac:dyDescent="0.25">
      <c r="B52" s="85" t="str">
        <f>CONCATENATE("3.",Prüfkriterien_324[[#This Row],[Spalte2]])</f>
        <v>3.2</v>
      </c>
      <c r="C52" s="101">
        <f>ROW()-ROW(Prüfkriterien_324[[#Headers],[Spalte3]])</f>
        <v>2</v>
      </c>
      <c r="D52" s="101">
        <f>(Prüfkriterien_324[[#This Row],[Spalte2]]+30)/10</f>
        <v>3.2</v>
      </c>
      <c r="E52" s="84" t="s">
        <v>109</v>
      </c>
      <c r="F52" s="36" t="s">
        <v>280</v>
      </c>
      <c r="G52" s="88" t="s">
        <v>281</v>
      </c>
      <c r="H52" s="48"/>
      <c r="I52" s="48"/>
      <c r="J52" s="48"/>
      <c r="K52" s="48"/>
      <c r="L52" s="48"/>
      <c r="M52" s="69"/>
    </row>
    <row r="53" spans="2:13" s="42" customFormat="1" ht="200.4" customHeight="1" x14ac:dyDescent="0.25">
      <c r="B53" s="85" t="str">
        <f>CONCATENATE("3.",Prüfkriterien_324[[#This Row],[Spalte2]])</f>
        <v>3.3</v>
      </c>
      <c r="C53" s="101">
        <f>ROW()-ROW(Prüfkriterien_324[[#Headers],[Spalte3]])</f>
        <v>3</v>
      </c>
      <c r="D53" s="101">
        <f>(Prüfkriterien_324[[#This Row],[Spalte2]]+30)/10</f>
        <v>3.3</v>
      </c>
      <c r="E53" s="84" t="s">
        <v>109</v>
      </c>
      <c r="F53" s="36" t="s">
        <v>378</v>
      </c>
      <c r="G53" s="36" t="s">
        <v>216</v>
      </c>
      <c r="H53" s="48"/>
      <c r="I53" s="48"/>
      <c r="J53" s="48"/>
      <c r="K53" s="48"/>
      <c r="L53" s="48"/>
      <c r="M53" s="69"/>
    </row>
    <row r="54" spans="2:13" s="42" customFormat="1" ht="135" customHeight="1" x14ac:dyDescent="0.25">
      <c r="B54" s="85" t="str">
        <f>CONCATENATE("3.",Prüfkriterien_324[[#This Row],[Spalte2]])</f>
        <v>3.4</v>
      </c>
      <c r="C54" s="101">
        <f>ROW()-ROW(Prüfkriterien_324[[#Headers],[Spalte3]])</f>
        <v>4</v>
      </c>
      <c r="D54" s="101">
        <f>(Prüfkriterien_324[[#This Row],[Spalte2]]+30)/10</f>
        <v>3.4</v>
      </c>
      <c r="E54" s="84" t="s">
        <v>110</v>
      </c>
      <c r="F54" s="36" t="s">
        <v>217</v>
      </c>
      <c r="G54" s="36" t="s">
        <v>379</v>
      </c>
      <c r="H54" s="48"/>
      <c r="I54" s="48"/>
      <c r="J54" s="48"/>
      <c r="K54" s="48"/>
      <c r="L54" s="48"/>
      <c r="M54" s="69"/>
    </row>
    <row r="55" spans="2:13" s="42" customFormat="1" ht="166.2" customHeight="1" x14ac:dyDescent="0.25">
      <c r="B55" s="85" t="str">
        <f>CONCATENATE("3.",Prüfkriterien_324[[#This Row],[Spalte2]])</f>
        <v>3.5</v>
      </c>
      <c r="C55" s="101">
        <f>ROW()-ROW(Prüfkriterien_324[[#Headers],[Spalte3]])</f>
        <v>5</v>
      </c>
      <c r="D55" s="101">
        <f>(Prüfkriterien_324[[#This Row],[Spalte2]]+30)/10</f>
        <v>3.5</v>
      </c>
      <c r="E55" s="84" t="s">
        <v>111</v>
      </c>
      <c r="F55" s="36" t="s">
        <v>246</v>
      </c>
      <c r="G55" s="36" t="s">
        <v>380</v>
      </c>
      <c r="H55" s="48"/>
      <c r="I55" s="48"/>
      <c r="J55" s="48"/>
      <c r="K55" s="48"/>
      <c r="L55" s="48"/>
      <c r="M55" s="69"/>
    </row>
    <row r="56" spans="2:13" s="42" customFormat="1" ht="153" customHeight="1" x14ac:dyDescent="0.25">
      <c r="B56" s="25" t="str">
        <f>CONCATENATE("3.",Prüfkriterien_324[[#This Row],[Spalte2]])</f>
        <v>3.6</v>
      </c>
      <c r="C56" s="29">
        <f>ROW()-ROW(Prüfkriterien_324[[#Headers],[Spalte3]])</f>
        <v>6</v>
      </c>
      <c r="D56" s="29">
        <f>(Prüfkriterien_324[[#This Row],[Spalte2]]+30)/10</f>
        <v>3.6</v>
      </c>
      <c r="E56" s="84"/>
      <c r="F56" s="36" t="s">
        <v>247</v>
      </c>
      <c r="G56" s="36" t="s">
        <v>381</v>
      </c>
      <c r="H56" s="64"/>
      <c r="I56" s="64"/>
      <c r="J56" s="64"/>
      <c r="K56" s="64"/>
      <c r="L56" s="64"/>
      <c r="M56" s="41"/>
    </row>
    <row r="57" spans="2:13" s="42" customFormat="1" ht="163.19999999999999" customHeight="1" x14ac:dyDescent="0.25">
      <c r="B57" s="90" t="str">
        <f>CONCATENATE("3.",Prüfkriterien_324[[#This Row],[Spalte2]])</f>
        <v>3.7</v>
      </c>
      <c r="C57" s="103">
        <f>ROW()-ROW(Prüfkriterien_324[[#Headers],[Spalte3]])</f>
        <v>7</v>
      </c>
      <c r="D57" s="103">
        <f>(Prüfkriterien_324[[#This Row],[Spalte2]]+30)/10</f>
        <v>3.7</v>
      </c>
      <c r="E57" s="91" t="s">
        <v>112</v>
      </c>
      <c r="F57" s="36" t="s">
        <v>323</v>
      </c>
      <c r="G57" s="36" t="s">
        <v>382</v>
      </c>
      <c r="H57" s="48"/>
      <c r="I57" s="48"/>
      <c r="J57" s="48"/>
      <c r="K57" s="48"/>
      <c r="L57" s="48"/>
      <c r="M57" s="69"/>
    </row>
    <row r="58" spans="2:13" s="42" customFormat="1" ht="166.8" customHeight="1" x14ac:dyDescent="0.25">
      <c r="B58" s="90" t="str">
        <f>CONCATENATE("3.",Prüfkriterien_324[[#This Row],[Spalte2]])</f>
        <v>3.8</v>
      </c>
      <c r="C58" s="103">
        <f>ROW()-ROW(Prüfkriterien_324[[#Headers],[Spalte3]])</f>
        <v>8</v>
      </c>
      <c r="D58" s="103">
        <f>(Prüfkriterien_324[[#This Row],[Spalte2]]+30)/10</f>
        <v>3.8</v>
      </c>
      <c r="E58" s="91" t="s">
        <v>113</v>
      </c>
      <c r="F58" s="36" t="s">
        <v>324</v>
      </c>
      <c r="G58" s="88" t="s">
        <v>383</v>
      </c>
      <c r="H58" s="48"/>
      <c r="I58" s="48"/>
      <c r="J58" s="48"/>
      <c r="K58" s="48"/>
      <c r="L58" s="48"/>
      <c r="M58" s="69"/>
    </row>
    <row r="59" spans="2:13" s="42" customFormat="1" ht="157.80000000000001" customHeight="1" x14ac:dyDescent="0.25">
      <c r="B59" s="25" t="str">
        <f>CONCATENATE("3.",Prüfkriterien_324[[#This Row],[Spalte2]])</f>
        <v>3.9</v>
      </c>
      <c r="C59" s="29">
        <f>ROW()-ROW(Prüfkriterien_324[[#Headers],[Spalte3]])</f>
        <v>9</v>
      </c>
      <c r="D59" s="29">
        <f>(Prüfkriterien_324[[#This Row],[Spalte2]]+30)/10</f>
        <v>3.9</v>
      </c>
      <c r="E59" s="84" t="s">
        <v>181</v>
      </c>
      <c r="F59" s="36" t="s">
        <v>325</v>
      </c>
      <c r="G59" s="88" t="s">
        <v>384</v>
      </c>
      <c r="H59" s="64"/>
      <c r="I59" s="64"/>
      <c r="J59" s="64"/>
      <c r="K59" s="64"/>
      <c r="L59" s="64"/>
      <c r="M59" s="41"/>
    </row>
    <row r="60" spans="2:13" s="42" customFormat="1" ht="106.8" customHeight="1" x14ac:dyDescent="0.25">
      <c r="B60" s="25" t="str">
        <f>CONCATENATE("3.",Prüfkriterien_324[[#This Row],[Spalte2]])</f>
        <v>3.10</v>
      </c>
      <c r="C60" s="29">
        <f>ROW()-ROW(Prüfkriterien_324[[#Headers],[Spalte3]])</f>
        <v>10</v>
      </c>
      <c r="D60" s="29">
        <f>(Prüfkriterien_324[[#This Row],[Spalte2]]+30)/10</f>
        <v>4</v>
      </c>
      <c r="E60" s="84" t="s">
        <v>157</v>
      </c>
      <c r="F60" s="97" t="s">
        <v>282</v>
      </c>
      <c r="G60" s="97" t="s">
        <v>238</v>
      </c>
      <c r="H60" s="64"/>
      <c r="I60" s="64"/>
      <c r="J60" s="64"/>
      <c r="K60" s="64"/>
      <c r="L60" s="64"/>
      <c r="M60" s="41"/>
    </row>
    <row r="61" spans="2:13" s="42" customFormat="1" ht="130.80000000000001" customHeight="1" x14ac:dyDescent="0.25">
      <c r="B61" s="25" t="str">
        <f>CONCATENATE("3.",Prüfkriterien_324[[#This Row],[Spalte2]])</f>
        <v>3.11</v>
      </c>
      <c r="C61" s="29">
        <f>ROW()-ROW(Prüfkriterien_324[[#Headers],[Spalte3]])</f>
        <v>11</v>
      </c>
      <c r="D61" s="29">
        <f>(Prüfkriterien_324[[#This Row],[Spalte2]]+30)/10</f>
        <v>4.0999999999999996</v>
      </c>
      <c r="E61" s="84"/>
      <c r="F61" s="127" t="s">
        <v>327</v>
      </c>
      <c r="G61" s="98" t="s">
        <v>385</v>
      </c>
      <c r="H61" s="64"/>
      <c r="I61" s="64"/>
      <c r="J61" s="64"/>
      <c r="K61" s="64"/>
      <c r="L61" s="64"/>
      <c r="M61" s="41"/>
    </row>
    <row r="62" spans="2:13" s="42" customFormat="1" ht="129.6" customHeight="1" x14ac:dyDescent="0.25">
      <c r="B62" s="90" t="str">
        <f>CONCATENATE("3.",Prüfkriterien_324[[#This Row],[Spalte2]])</f>
        <v>3.12</v>
      </c>
      <c r="C62" s="103">
        <f>ROW()-ROW(Prüfkriterien_324[[#Headers],[Spalte3]])</f>
        <v>12</v>
      </c>
      <c r="D62" s="103">
        <f>(Prüfkriterien_324[[#This Row],[Spalte2]]+30)/10</f>
        <v>4.2</v>
      </c>
      <c r="E62" s="91" t="s">
        <v>114</v>
      </c>
      <c r="F62" s="108" t="s">
        <v>287</v>
      </c>
      <c r="G62" s="97" t="s">
        <v>386</v>
      </c>
      <c r="H62" s="48"/>
      <c r="I62" s="48"/>
      <c r="J62" s="48"/>
      <c r="K62" s="48"/>
      <c r="L62" s="48"/>
      <c r="M62" s="69"/>
    </row>
    <row r="63" spans="2:13" s="42" customFormat="1" ht="132" customHeight="1" x14ac:dyDescent="0.25">
      <c r="B63" s="90" t="str">
        <f>CONCATENATE("3.",Prüfkriterien_324[[#This Row],[Spalte2]])</f>
        <v>3.13</v>
      </c>
      <c r="C63" s="103">
        <f>ROW()-ROW(Prüfkriterien_324[[#Headers],[Spalte3]])</f>
        <v>13</v>
      </c>
      <c r="D63" s="103">
        <f>(Prüfkriterien_324[[#This Row],[Spalte2]]+30)/10</f>
        <v>4.3</v>
      </c>
      <c r="E63" s="91" t="s">
        <v>115</v>
      </c>
      <c r="F63" s="36" t="s">
        <v>326</v>
      </c>
      <c r="G63" s="88" t="s">
        <v>387</v>
      </c>
      <c r="H63" s="48"/>
      <c r="I63" s="48"/>
      <c r="J63" s="48"/>
      <c r="K63" s="48"/>
      <c r="L63" s="48"/>
      <c r="M63" s="69"/>
    </row>
    <row r="64" spans="2:13" s="42" customFormat="1" ht="173.4" customHeight="1" x14ac:dyDescent="0.25">
      <c r="B64" s="25" t="str">
        <f>CONCATENATE("3.",Prüfkriterien_324[[#This Row],[Spalte2]])</f>
        <v>3.14</v>
      </c>
      <c r="C64" s="29">
        <f>ROW()-ROW(Prüfkriterien_324[[#Headers],[Spalte3]])</f>
        <v>14</v>
      </c>
      <c r="D64" s="29">
        <f>(Prüfkriterien_324[[#This Row],[Spalte2]]+30)/10</f>
        <v>4.4000000000000004</v>
      </c>
      <c r="E64" s="84"/>
      <c r="F64" s="127" t="s">
        <v>328</v>
      </c>
      <c r="G64" s="98" t="s">
        <v>388</v>
      </c>
      <c r="H64" s="64"/>
      <c r="I64" s="64"/>
      <c r="J64" s="64"/>
      <c r="K64" s="64"/>
      <c r="L64" s="64"/>
      <c r="M64" s="41"/>
    </row>
    <row r="65" spans="2:13" s="42" customFormat="1" ht="176.4" customHeight="1" x14ac:dyDescent="0.25">
      <c r="B65" s="90" t="str">
        <f>CONCATENATE("3.",Prüfkriterien_324[[#This Row],[Spalte2]])</f>
        <v>3.15</v>
      </c>
      <c r="C65" s="103">
        <f>ROW()-ROW(Prüfkriterien_324[[#Headers],[Spalte3]])</f>
        <v>15</v>
      </c>
      <c r="D65" s="103">
        <f>(Prüfkriterien_324[[#This Row],[Spalte2]]+30)/10</f>
        <v>4.5</v>
      </c>
      <c r="E65" s="91" t="s">
        <v>116</v>
      </c>
      <c r="F65" s="108" t="s">
        <v>329</v>
      </c>
      <c r="G65" s="97" t="s">
        <v>389</v>
      </c>
      <c r="H65" s="48"/>
      <c r="I65" s="48"/>
      <c r="J65" s="48"/>
      <c r="K65" s="48"/>
      <c r="L65" s="48"/>
      <c r="M65" s="69"/>
    </row>
    <row r="66" spans="2:13" s="42" customFormat="1" ht="135.6" customHeight="1" x14ac:dyDescent="0.25">
      <c r="B66" s="90" t="str">
        <f>CONCATENATE("3.",Prüfkriterien_324[[#This Row],[Spalte2]])</f>
        <v>3.16</v>
      </c>
      <c r="C66" s="103">
        <f>ROW()-ROW(Prüfkriterien_324[[#Headers],[Spalte3]])</f>
        <v>16</v>
      </c>
      <c r="D66" s="103">
        <f>(Prüfkriterien_324[[#This Row],[Spalte2]]+30)/10</f>
        <v>4.5999999999999996</v>
      </c>
      <c r="E66" s="91" t="s">
        <v>117</v>
      </c>
      <c r="F66" s="100" t="s">
        <v>118</v>
      </c>
      <c r="G66" s="88" t="s">
        <v>330</v>
      </c>
      <c r="H66" s="48"/>
      <c r="I66" s="48"/>
      <c r="J66" s="48"/>
      <c r="K66" s="48"/>
      <c r="L66" s="48"/>
      <c r="M66" s="69"/>
    </row>
    <row r="67" spans="2:13" s="42" customFormat="1" ht="151.80000000000001" customHeight="1" x14ac:dyDescent="0.25">
      <c r="B67" s="90" t="str">
        <f>CONCATENATE("3.",Prüfkriterien_324[[#This Row],[Spalte2]])</f>
        <v>3.17</v>
      </c>
      <c r="C67" s="103">
        <f>ROW()-ROW(Prüfkriterien_324[[#Headers],[Spalte3]])</f>
        <v>17</v>
      </c>
      <c r="D67" s="103">
        <f>(Prüfkriterien_324[[#This Row],[Spalte2]]+30)/10</f>
        <v>4.7</v>
      </c>
      <c r="E67" s="91" t="s">
        <v>117</v>
      </c>
      <c r="F67" s="100" t="s">
        <v>119</v>
      </c>
      <c r="G67" s="88" t="s">
        <v>331</v>
      </c>
      <c r="H67" s="48"/>
      <c r="I67" s="48"/>
      <c r="J67" s="48"/>
      <c r="K67" s="48"/>
      <c r="L67" s="48"/>
      <c r="M67" s="69"/>
    </row>
    <row r="68" spans="2:13" s="42" customFormat="1" ht="165.6" customHeight="1" x14ac:dyDescent="0.25">
      <c r="B68" s="90" t="str">
        <f>CONCATENATE("3.",Prüfkriterien_324[[#This Row],[Spalte2]])</f>
        <v>3.18</v>
      </c>
      <c r="C68" s="103">
        <f>ROW()-ROW(Prüfkriterien_324[[#Headers],[Spalte3]])</f>
        <v>18</v>
      </c>
      <c r="D68" s="103">
        <f>(Prüfkriterien_324[[#This Row],[Spalte2]]+30)/10</f>
        <v>4.8</v>
      </c>
      <c r="E68" s="91" t="s">
        <v>117</v>
      </c>
      <c r="F68" s="36" t="s">
        <v>390</v>
      </c>
      <c r="G68" s="88" t="s">
        <v>332</v>
      </c>
      <c r="H68" s="48"/>
      <c r="I68" s="48"/>
      <c r="J68" s="48"/>
      <c r="K68" s="48"/>
      <c r="L68" s="48"/>
      <c r="M68" s="69"/>
    </row>
    <row r="69" spans="2:13" s="42" customFormat="1" ht="87" customHeight="1" x14ac:dyDescent="0.25">
      <c r="B69" s="90" t="str">
        <f>CONCATENATE("3.",Prüfkriterien_324[[#This Row],[Spalte2]])</f>
        <v>3.19</v>
      </c>
      <c r="C69" s="103">
        <f>ROW()-ROW(Prüfkriterien_324[[#Headers],[Spalte3]])</f>
        <v>19</v>
      </c>
      <c r="D69" s="103">
        <f>(Prüfkriterien_324[[#This Row],[Spalte2]]+30)/10</f>
        <v>4.9000000000000004</v>
      </c>
      <c r="E69" s="91" t="s">
        <v>117</v>
      </c>
      <c r="F69" s="100" t="s">
        <v>120</v>
      </c>
      <c r="G69" s="88" t="s">
        <v>333</v>
      </c>
      <c r="H69" s="48"/>
      <c r="I69" s="48"/>
      <c r="J69" s="48"/>
      <c r="K69" s="48"/>
      <c r="L69" s="48"/>
      <c r="M69" s="69"/>
    </row>
    <row r="70" spans="2:13" x14ac:dyDescent="0.25">
      <c r="B70" s="199" t="s">
        <v>245</v>
      </c>
      <c r="C70" s="200"/>
      <c r="D70" s="200"/>
      <c r="E70" s="200"/>
      <c r="F70" s="200"/>
      <c r="G70" s="200"/>
      <c r="H70" s="200"/>
      <c r="I70" s="200"/>
      <c r="J70" s="200"/>
      <c r="K70" s="200"/>
      <c r="L70" s="200"/>
      <c r="M70" s="201"/>
    </row>
    <row r="71" spans="2:13" hidden="1" x14ac:dyDescent="0.25">
      <c r="B71" s="37" t="s">
        <v>37</v>
      </c>
      <c r="C71" s="38" t="s">
        <v>38</v>
      </c>
      <c r="D71" s="38" t="s">
        <v>39</v>
      </c>
      <c r="E71" s="26" t="s">
        <v>40</v>
      </c>
      <c r="F71" s="27" t="s">
        <v>41</v>
      </c>
      <c r="G71" s="27" t="s">
        <v>44</v>
      </c>
      <c r="H71" s="28" t="s">
        <v>45</v>
      </c>
      <c r="I71" s="28" t="s">
        <v>46</v>
      </c>
      <c r="J71" s="28" t="s">
        <v>47</v>
      </c>
      <c r="K71" s="28" t="s">
        <v>48</v>
      </c>
      <c r="L71" s="28" t="s">
        <v>49</v>
      </c>
      <c r="M71" s="41" t="s">
        <v>50</v>
      </c>
    </row>
    <row r="72" spans="2:13" ht="117" customHeight="1" x14ac:dyDescent="0.25">
      <c r="B72" s="25" t="str">
        <f>CONCATENATE("4.",Prüfkriterien_425[[#This Row],[Spalte2]])</f>
        <v>4.1</v>
      </c>
      <c r="C72" s="29">
        <f>ROW()-ROW(Prüfkriterien_425[[#Headers],[Spalte3]])</f>
        <v>1</v>
      </c>
      <c r="D72" s="29">
        <f>(Prüfkriterien_425[Spalte2]+40)/10</f>
        <v>4.0999999999999996</v>
      </c>
      <c r="E72" s="84" t="s">
        <v>129</v>
      </c>
      <c r="F72" s="36" t="s">
        <v>335</v>
      </c>
      <c r="G72" s="36" t="s">
        <v>334</v>
      </c>
      <c r="H72" s="48"/>
      <c r="I72" s="48"/>
      <c r="J72" s="48"/>
      <c r="K72" s="48"/>
      <c r="L72" s="48"/>
      <c r="M72" s="69"/>
    </row>
    <row r="73" spans="2:13" ht="93.6" customHeight="1" x14ac:dyDescent="0.25">
      <c r="B73" s="85" t="str">
        <f>CONCATENATE("4.",Prüfkriterien_425[[#This Row],[Spalte2]])</f>
        <v>4.2</v>
      </c>
      <c r="C73" s="101">
        <f>ROW()-ROW(Prüfkriterien_425[[#Headers],[Spalte3]])</f>
        <v>2</v>
      </c>
      <c r="D73" s="101">
        <f>(Prüfkriterien_425[Spalte2]+40)/10</f>
        <v>4.2</v>
      </c>
      <c r="E73" s="84"/>
      <c r="F73" s="132" t="s">
        <v>121</v>
      </c>
      <c r="G73" s="36"/>
      <c r="H73" s="48" t="s">
        <v>34</v>
      </c>
      <c r="I73" s="48" t="s">
        <v>34</v>
      </c>
      <c r="J73" s="48" t="s">
        <v>34</v>
      </c>
      <c r="K73" s="48" t="s">
        <v>34</v>
      </c>
      <c r="L73" s="48" t="s">
        <v>34</v>
      </c>
      <c r="M73" s="69"/>
    </row>
    <row r="74" spans="2:13" ht="73.2" customHeight="1" x14ac:dyDescent="0.25">
      <c r="B74" s="85" t="str">
        <f>CONCATENATE("4.",Prüfkriterien_425[[#This Row],[Spalte2]])</f>
        <v>4.3</v>
      </c>
      <c r="C74" s="101">
        <f>ROW()-ROW(Prüfkriterien_425[[#Headers],[Spalte3]])</f>
        <v>3</v>
      </c>
      <c r="D74" s="101">
        <f>(Prüfkriterien_425[Spalte2]+40)/10</f>
        <v>4.3</v>
      </c>
      <c r="E74" s="84" t="s">
        <v>124</v>
      </c>
      <c r="F74" s="36" t="s">
        <v>122</v>
      </c>
      <c r="G74" s="88" t="s">
        <v>123</v>
      </c>
      <c r="H74" s="48"/>
      <c r="I74" s="48" t="s">
        <v>34</v>
      </c>
      <c r="J74" s="48" t="s">
        <v>34</v>
      </c>
      <c r="K74" s="48"/>
      <c r="L74" s="48"/>
      <c r="M74" s="69"/>
    </row>
    <row r="75" spans="2:13" ht="132" x14ac:dyDescent="0.25">
      <c r="B75" s="85" t="str">
        <f>CONCATENATE("4.",Prüfkriterien_425[[#This Row],[Spalte2]])</f>
        <v>4.4</v>
      </c>
      <c r="C75" s="101">
        <f>ROW()-ROW(Prüfkriterien_425[[#Headers],[Spalte3]])</f>
        <v>4</v>
      </c>
      <c r="D75" s="101">
        <f>(Prüfkriterien_425[Spalte2]+40)/10</f>
        <v>4.4000000000000004</v>
      </c>
      <c r="E75" s="84" t="s">
        <v>124</v>
      </c>
      <c r="F75" s="133" t="s">
        <v>218</v>
      </c>
      <c r="G75" s="88" t="s">
        <v>125</v>
      </c>
      <c r="H75" s="48" t="s">
        <v>34</v>
      </c>
      <c r="I75" s="48" t="s">
        <v>34</v>
      </c>
      <c r="J75" s="48" t="s">
        <v>34</v>
      </c>
      <c r="K75" s="48" t="s">
        <v>34</v>
      </c>
      <c r="L75" s="48" t="s">
        <v>34</v>
      </c>
      <c r="M75" s="69"/>
    </row>
    <row r="76" spans="2:13" ht="166.8" customHeight="1" x14ac:dyDescent="0.25">
      <c r="B76" s="90" t="str">
        <f>CONCATENATE("4.",Prüfkriterien_425[[#This Row],[Spalte2]])</f>
        <v>4.5</v>
      </c>
      <c r="C76" s="103">
        <f>ROW()-ROW(Prüfkriterien_425[[#Headers],[Spalte3]])</f>
        <v>5</v>
      </c>
      <c r="D76" s="103">
        <f>(Prüfkriterien_425[Spalte2]+40)/10</f>
        <v>4.5</v>
      </c>
      <c r="E76" s="91" t="s">
        <v>124</v>
      </c>
      <c r="F76" s="36" t="s">
        <v>391</v>
      </c>
      <c r="G76" s="88" t="s">
        <v>392</v>
      </c>
      <c r="H76" s="48"/>
      <c r="I76" s="48"/>
      <c r="J76" s="48"/>
      <c r="K76" s="48"/>
      <c r="L76" s="48"/>
      <c r="M76" s="69"/>
    </row>
    <row r="77" spans="2:13" ht="108" customHeight="1" x14ac:dyDescent="0.25">
      <c r="B77" s="90" t="str">
        <f>CONCATENATE("4.",Prüfkriterien_425[[#This Row],[Spalte2]])</f>
        <v>4.6</v>
      </c>
      <c r="C77" s="103">
        <f>ROW()-ROW(Prüfkriterien_425[[#Headers],[Spalte3]])</f>
        <v>6</v>
      </c>
      <c r="D77" s="103">
        <f>(Prüfkriterien_425[Spalte2]+40)/10</f>
        <v>4.5999999999999996</v>
      </c>
      <c r="E77" s="91" t="s">
        <v>124</v>
      </c>
      <c r="F77" s="36" t="s">
        <v>393</v>
      </c>
      <c r="G77" s="88" t="s">
        <v>336</v>
      </c>
      <c r="H77" s="48"/>
      <c r="I77" s="48"/>
      <c r="J77" s="48"/>
      <c r="K77" s="48"/>
      <c r="L77" s="48"/>
      <c r="M77" s="69"/>
    </row>
    <row r="78" spans="2:13" ht="73.2" customHeight="1" x14ac:dyDescent="0.25">
      <c r="B78" s="85" t="str">
        <f>CONCATENATE("4.",Prüfkriterien_425[[#This Row],[Spalte2]])</f>
        <v>4.7</v>
      </c>
      <c r="C78" s="101">
        <f>ROW()-ROW(Prüfkriterien_425[[#Headers],[Spalte3]])</f>
        <v>7</v>
      </c>
      <c r="D78" s="101">
        <f>(Prüfkriterien_425[Spalte2]+40)/10</f>
        <v>4.7</v>
      </c>
      <c r="E78" s="84" t="s">
        <v>124</v>
      </c>
      <c r="F78" s="36" t="s">
        <v>394</v>
      </c>
      <c r="G78" s="88" t="s">
        <v>283</v>
      </c>
      <c r="H78" s="48"/>
      <c r="I78" s="48" t="s">
        <v>34</v>
      </c>
      <c r="J78" s="48" t="s">
        <v>34</v>
      </c>
      <c r="K78" s="48"/>
      <c r="L78" s="48"/>
      <c r="M78" s="69"/>
    </row>
    <row r="79" spans="2:13" ht="100.2" customHeight="1" x14ac:dyDescent="0.25">
      <c r="B79" s="90" t="str">
        <f>CONCATENATE("4.",Prüfkriterien_425[[#This Row],[Spalte2]])</f>
        <v>4.8</v>
      </c>
      <c r="C79" s="103">
        <f>ROW()-ROW(Prüfkriterien_425[[#Headers],[Spalte3]])</f>
        <v>8</v>
      </c>
      <c r="D79" s="103">
        <f>(Prüfkriterien_425[Spalte2]+40)/10</f>
        <v>4.8</v>
      </c>
      <c r="E79" s="91" t="s">
        <v>124</v>
      </c>
      <c r="F79" s="100" t="s">
        <v>126</v>
      </c>
      <c r="G79" s="88" t="s">
        <v>203</v>
      </c>
      <c r="H79" s="48"/>
      <c r="I79" s="48" t="s">
        <v>34</v>
      </c>
      <c r="J79" s="48" t="s">
        <v>34</v>
      </c>
      <c r="K79" s="48"/>
      <c r="L79" s="48"/>
      <c r="M79" s="69"/>
    </row>
    <row r="80" spans="2:13" ht="360.6" customHeight="1" x14ac:dyDescent="0.25">
      <c r="B80" s="90" t="str">
        <f>CONCATENATE("4.",Prüfkriterien_425[[#This Row],[Spalte2]])</f>
        <v>4.9</v>
      </c>
      <c r="C80" s="103">
        <f>ROW()-ROW(Prüfkriterien_425[[#Headers],[Spalte3]])</f>
        <v>9</v>
      </c>
      <c r="D80" s="103">
        <f>(Prüfkriterien_425[Spalte2]+40)/10</f>
        <v>4.9000000000000004</v>
      </c>
      <c r="E80" s="91" t="s">
        <v>124</v>
      </c>
      <c r="F80" s="36" t="s">
        <v>395</v>
      </c>
      <c r="G80" s="36" t="s">
        <v>396</v>
      </c>
      <c r="H80" s="48"/>
      <c r="I80" s="48" t="s">
        <v>34</v>
      </c>
      <c r="J80" s="48" t="s">
        <v>34</v>
      </c>
      <c r="K80" s="48"/>
      <c r="L80" s="48"/>
      <c r="M80" s="69"/>
    </row>
    <row r="81" spans="2:13" ht="57.6" customHeight="1" x14ac:dyDescent="0.25">
      <c r="B81" s="90" t="str">
        <f>CONCATENATE("4.",Prüfkriterien_425[[#This Row],[Spalte2]])</f>
        <v>4.10</v>
      </c>
      <c r="C81" s="103">
        <f>ROW()-ROW(Prüfkriterien_425[[#Headers],[Spalte3]])</f>
        <v>10</v>
      </c>
      <c r="D81" s="103">
        <f>(Prüfkriterien_425[Spalte2]+40)/10</f>
        <v>5</v>
      </c>
      <c r="E81" s="91" t="s">
        <v>124</v>
      </c>
      <c r="F81" s="100" t="s">
        <v>127</v>
      </c>
      <c r="G81" s="88" t="s">
        <v>128</v>
      </c>
      <c r="H81" s="48"/>
      <c r="I81" s="48" t="s">
        <v>34</v>
      </c>
      <c r="J81" s="48" t="s">
        <v>34</v>
      </c>
      <c r="K81" s="63"/>
      <c r="L81" s="63"/>
      <c r="M81" s="62"/>
    </row>
    <row r="82" spans="2:13" ht="58.95" customHeight="1" x14ac:dyDescent="0.25">
      <c r="B82" s="90" t="str">
        <f>CONCATENATE("4.",Prüfkriterien_425[[#This Row],[Spalte2]])</f>
        <v>4.11</v>
      </c>
      <c r="C82" s="103">
        <f>ROW()-ROW(Prüfkriterien_425[[#Headers],[Spalte3]])</f>
        <v>11</v>
      </c>
      <c r="D82" s="103">
        <f>(Prüfkriterien_425[Spalte2]+40)/10</f>
        <v>5.0999999999999996</v>
      </c>
      <c r="E82" s="91" t="s">
        <v>129</v>
      </c>
      <c r="F82" s="134" t="s">
        <v>130</v>
      </c>
      <c r="G82" s="98" t="s">
        <v>397</v>
      </c>
      <c r="H82" s="48"/>
      <c r="I82" s="48"/>
      <c r="J82" s="48"/>
      <c r="K82" s="48"/>
      <c r="L82" s="48"/>
      <c r="M82" s="69"/>
    </row>
    <row r="83" spans="2:13" ht="88.95" customHeight="1" x14ac:dyDescent="0.25">
      <c r="B83" s="90" t="str">
        <f>CONCATENATE("4.",Prüfkriterien_425[[#This Row],[Spalte2]])</f>
        <v>4.12</v>
      </c>
      <c r="C83" s="103">
        <f>ROW()-ROW(Prüfkriterien_425[[#Headers],[Spalte3]])</f>
        <v>12</v>
      </c>
      <c r="D83" s="103">
        <f>(Prüfkriterien_425[Spalte2]+40)/10</f>
        <v>5.2</v>
      </c>
      <c r="E83" s="91" t="s">
        <v>131</v>
      </c>
      <c r="F83" s="127" t="s">
        <v>398</v>
      </c>
      <c r="G83" s="127" t="s">
        <v>337</v>
      </c>
      <c r="H83" s="48"/>
      <c r="I83" s="48"/>
      <c r="J83" s="48"/>
      <c r="K83" s="48"/>
      <c r="L83" s="48"/>
      <c r="M83" s="69"/>
    </row>
  </sheetData>
  <mergeCells count="16">
    <mergeCell ref="B70:M70"/>
    <mergeCell ref="B2:M2"/>
    <mergeCell ref="B3:M3"/>
    <mergeCell ref="C4:K4"/>
    <mergeCell ref="B5:M5"/>
    <mergeCell ref="B6:B7"/>
    <mergeCell ref="C6:C7"/>
    <mergeCell ref="D6:D7"/>
    <mergeCell ref="E6:E7"/>
    <mergeCell ref="F6:F7"/>
    <mergeCell ref="G6:G7"/>
    <mergeCell ref="H6:L6"/>
    <mergeCell ref="M6:M7"/>
    <mergeCell ref="B8:M8"/>
    <mergeCell ref="B41:M41"/>
    <mergeCell ref="B49:M49"/>
  </mergeCells>
  <dataValidations count="2">
    <dataValidation type="list" allowBlank="1" showInputMessage="1" showErrorMessage="1" sqref="M4">
      <formula1>_Datum</formula1>
    </dataValidation>
    <dataValidation type="list" allowBlank="1" showInputMessage="1" showErrorMessage="1" sqref="C4:K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2024.1&amp;C&amp;G&amp;R
&amp;"Arial,Standard"&amp;8&amp;P von &amp;N</oddFooter>
  </headerFooter>
  <rowBreaks count="3" manualBreakCount="3">
    <brk id="28" max="12" man="1"/>
    <brk id="38" max="12" man="1"/>
    <brk id="45" max="12" man="1"/>
  </rowBreaks>
  <legacyDrawingHF r:id="rId2"/>
  <tableParts count="4">
    <tablePart r:id="rId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containsText" priority="127" operator="containsText" id="{84B992F0-3FFC-454A-9B81-9095C2622B5B}">
            <xm:f>NOT(ISERROR(SEARCH("grau",H42)))</xm:f>
            <xm:f>"grau"</xm:f>
            <x14:dxf>
              <font>
                <color rgb="FF808080"/>
              </font>
              <fill>
                <patternFill>
                  <bgColor rgb="FF808080"/>
                </patternFill>
              </fill>
            </x14:dxf>
          </x14:cfRule>
          <xm:sqref>H50:L50 H42:L42 H71:L71</xm:sqref>
        </x14:conditionalFormatting>
        <x14:conditionalFormatting xmlns:xm="http://schemas.microsoft.com/office/excel/2006/main">
          <x14:cfRule type="containsText" priority="58" operator="containsText" id="{FE8B985C-20DB-45A3-9FDF-E2FBDD2DEB84}">
            <xm:f>NOT(ISERROR(SEARCH("grau",K81)))</xm:f>
            <xm:f>"grau"</xm:f>
            <x14:dxf>
              <font>
                <color rgb="FF808080"/>
              </font>
              <fill>
                <patternFill>
                  <bgColor rgb="FF808080"/>
                </patternFill>
              </fill>
            </x14:dxf>
          </x14:cfRule>
          <xm:sqref>K81:L81</xm:sqref>
        </x14:conditionalFormatting>
        <x14:conditionalFormatting xmlns:xm="http://schemas.microsoft.com/office/excel/2006/main">
          <x14:cfRule type="containsText" priority="52" operator="containsText" id="{435E8577-2DDC-4EEF-8A99-FB61AE3B47C0}">
            <xm:f>NOT(ISERROR(SEARCH("grau",H10)))</xm:f>
            <xm:f>"grau"</xm:f>
            <x14:dxf>
              <font>
                <strike val="0"/>
                <color rgb="FF808080"/>
              </font>
              <fill>
                <patternFill>
                  <bgColor rgb="FF808080"/>
                </patternFill>
              </fill>
            </x14:dxf>
          </x14:cfRule>
          <xm:sqref>H10 H23:M26 H28:M40 H79 H77:J77 H76:M76 K77:M80 H51:M69</xm:sqref>
        </x14:conditionalFormatting>
        <x14:conditionalFormatting xmlns:xm="http://schemas.microsoft.com/office/excel/2006/main">
          <x14:cfRule type="containsText" priority="45" operator="containsText" id="{B762E7DE-4EDF-4EB4-BE77-4E9F91629754}">
            <xm:f>NOT(ISERROR(SEARCH("grau",I10)))</xm:f>
            <xm:f>"grau"</xm:f>
            <x14:dxf>
              <font>
                <strike val="0"/>
                <color rgb="FF808080"/>
              </font>
              <fill>
                <patternFill>
                  <bgColor rgb="FF808080"/>
                </patternFill>
              </fill>
            </x14:dxf>
          </x14:cfRule>
          <xm:sqref>I10:J11</xm:sqref>
        </x14:conditionalFormatting>
        <x14:conditionalFormatting xmlns:xm="http://schemas.microsoft.com/office/excel/2006/main">
          <x14:cfRule type="containsText" priority="44" operator="containsText" id="{5089B083-5374-4C9B-A1B3-B830DE66144C}">
            <xm:f>NOT(ISERROR(SEARCH("grau",L10)))</xm:f>
            <xm:f>"grau"</xm:f>
            <x14:dxf>
              <font>
                <strike val="0"/>
                <color rgb="FF808080"/>
              </font>
              <fill>
                <patternFill>
                  <bgColor rgb="FF808080"/>
                </patternFill>
              </fill>
            </x14:dxf>
          </x14:cfRule>
          <xm:sqref>L10</xm:sqref>
        </x14:conditionalFormatting>
        <x14:conditionalFormatting xmlns:xm="http://schemas.microsoft.com/office/excel/2006/main">
          <x14:cfRule type="containsText" priority="43" operator="containsText" id="{029972DF-8D4A-49D8-9B51-508090640396}">
            <xm:f>NOT(ISERROR(SEARCH("grau",L11)))</xm:f>
            <xm:f>"grau"</xm:f>
            <x14:dxf>
              <font>
                <strike val="0"/>
                <color rgb="FF808080"/>
              </font>
              <fill>
                <patternFill>
                  <bgColor rgb="FF808080"/>
                </patternFill>
              </fill>
            </x14:dxf>
          </x14:cfRule>
          <xm:sqref>L11</xm:sqref>
        </x14:conditionalFormatting>
        <x14:conditionalFormatting xmlns:xm="http://schemas.microsoft.com/office/excel/2006/main">
          <x14:cfRule type="containsText" priority="42" operator="containsText" id="{EA25E40E-EF8B-43E9-B0C7-48C5872A546A}">
            <xm:f>NOT(ISERROR(SEARCH("grau",I20)))</xm:f>
            <xm:f>"grau"</xm:f>
            <x14:dxf>
              <font>
                <strike val="0"/>
                <color rgb="FF808080"/>
              </font>
              <fill>
                <patternFill>
                  <bgColor rgb="FF808080"/>
                </patternFill>
              </fill>
            </x14:dxf>
          </x14:cfRule>
          <xm:sqref>I20:J20</xm:sqref>
        </x14:conditionalFormatting>
        <x14:conditionalFormatting xmlns:xm="http://schemas.microsoft.com/office/excel/2006/main">
          <x14:cfRule type="containsText" priority="40" operator="containsText" id="{6A16A651-2A79-4B9D-A8EB-B5372012041E}">
            <xm:f>NOT(ISERROR(SEARCH("grau",I22)))</xm:f>
            <xm:f>"grau"</xm:f>
            <x14:dxf>
              <font>
                <strike val="0"/>
                <color rgb="FF808080"/>
              </font>
              <fill>
                <patternFill>
                  <bgColor rgb="FF808080"/>
                </patternFill>
              </fill>
            </x14:dxf>
          </x14:cfRule>
          <xm:sqref>I22:J22</xm:sqref>
        </x14:conditionalFormatting>
        <x14:conditionalFormatting xmlns:xm="http://schemas.microsoft.com/office/excel/2006/main">
          <x14:cfRule type="containsText" priority="39" operator="containsText" id="{7B9ADA16-9418-4646-8290-27D961360A6D}">
            <xm:f>NOT(ISERROR(SEARCH("grau",I27)))</xm:f>
            <xm:f>"grau"</xm:f>
            <x14:dxf>
              <font>
                <strike val="0"/>
                <color rgb="FF808080"/>
              </font>
              <fill>
                <patternFill>
                  <bgColor rgb="FF808080"/>
                </patternFill>
              </fill>
            </x14:dxf>
          </x14:cfRule>
          <xm:sqref>I27:J27</xm:sqref>
        </x14:conditionalFormatting>
        <x14:conditionalFormatting xmlns:xm="http://schemas.microsoft.com/office/excel/2006/main">
          <x14:cfRule type="containsText" priority="37" operator="containsText" id="{E43327BB-CDE9-43C9-A45D-A650947004B1}">
            <xm:f>NOT(ISERROR(SEARCH("grau",H73)))</xm:f>
            <xm:f>"grau"</xm:f>
            <x14:dxf>
              <font>
                <strike val="0"/>
                <color rgb="FF808080"/>
              </font>
              <fill>
                <patternFill>
                  <bgColor rgb="FF808080"/>
                </patternFill>
              </fill>
            </x14:dxf>
          </x14:cfRule>
          <xm:sqref>H73:L73</xm:sqref>
        </x14:conditionalFormatting>
        <x14:conditionalFormatting xmlns:xm="http://schemas.microsoft.com/office/excel/2006/main">
          <x14:cfRule type="containsText" priority="36" operator="containsText" id="{46D2ACE4-61D1-4D6D-A514-D4EB9679839D}">
            <xm:f>NOT(ISERROR(SEARCH("grau",I74)))</xm:f>
            <xm:f>"grau"</xm:f>
            <x14:dxf>
              <font>
                <strike val="0"/>
                <color rgb="FF808080"/>
              </font>
              <fill>
                <patternFill>
                  <bgColor rgb="FF808080"/>
                </patternFill>
              </fill>
            </x14:dxf>
          </x14:cfRule>
          <xm:sqref>I74:J74</xm:sqref>
        </x14:conditionalFormatting>
        <x14:conditionalFormatting xmlns:xm="http://schemas.microsoft.com/office/excel/2006/main">
          <x14:cfRule type="containsText" priority="35" operator="containsText" id="{2ACEBEFC-D8FB-480D-AC57-C9DECFB194AB}">
            <xm:f>NOT(ISERROR(SEARCH("grau",I78)))</xm:f>
            <xm:f>"grau"</xm:f>
            <x14:dxf>
              <font>
                <strike val="0"/>
                <color rgb="FF808080"/>
              </font>
              <fill>
                <patternFill>
                  <bgColor rgb="FF808080"/>
                </patternFill>
              </fill>
            </x14:dxf>
          </x14:cfRule>
          <xm:sqref>I78:J79</xm:sqref>
        </x14:conditionalFormatting>
        <x14:conditionalFormatting xmlns:xm="http://schemas.microsoft.com/office/excel/2006/main">
          <x14:cfRule type="containsText" priority="33" operator="containsText" id="{3528850E-C9D4-4421-BE41-A4F342CE2438}">
            <xm:f>NOT(ISERROR(SEARCH("grau",H11)))</xm:f>
            <xm:f>"grau"</xm:f>
            <x14:dxf>
              <font>
                <strike val="0"/>
                <color rgb="FF808080"/>
              </font>
              <fill>
                <patternFill>
                  <bgColor rgb="FF808080"/>
                </patternFill>
              </fill>
            </x14:dxf>
          </x14:cfRule>
          <xm:sqref>H11</xm:sqref>
        </x14:conditionalFormatting>
        <x14:conditionalFormatting xmlns:xm="http://schemas.microsoft.com/office/excel/2006/main">
          <x14:cfRule type="containsText" priority="32" operator="containsText" id="{89EA657A-243B-4D8C-A046-1CDE2CB6F04B}">
            <xm:f>NOT(ISERROR(SEARCH("grau",K10)))</xm:f>
            <xm:f>"grau"</xm:f>
            <x14:dxf>
              <font>
                <strike val="0"/>
                <color rgb="FF808080"/>
              </font>
              <fill>
                <patternFill>
                  <bgColor rgb="FF808080"/>
                </patternFill>
              </fill>
            </x14:dxf>
          </x14:cfRule>
          <xm:sqref>K10:K11</xm:sqref>
        </x14:conditionalFormatting>
        <x14:conditionalFormatting xmlns:xm="http://schemas.microsoft.com/office/excel/2006/main">
          <x14:cfRule type="containsText" priority="31" operator="containsText" id="{96D9834C-C03D-4E53-9CF4-41EB2E60D3B5}">
            <xm:f>NOT(ISERROR(SEARCH("grau",M10)))</xm:f>
            <xm:f>"grau"</xm:f>
            <x14:dxf>
              <font>
                <strike val="0"/>
                <color rgb="FF808080"/>
              </font>
              <fill>
                <patternFill>
                  <bgColor rgb="FF808080"/>
                </patternFill>
              </fill>
            </x14:dxf>
          </x14:cfRule>
          <xm:sqref>M10:M11</xm:sqref>
        </x14:conditionalFormatting>
        <x14:conditionalFormatting xmlns:xm="http://schemas.microsoft.com/office/excel/2006/main">
          <x14:cfRule type="containsText" priority="30" operator="containsText" id="{08A2F9BD-F62B-41F3-B194-CA20644EBFEF}">
            <xm:f>NOT(ISERROR(SEARCH("grau",H12)))</xm:f>
            <xm:f>"grau"</xm:f>
            <x14:dxf>
              <font>
                <strike val="0"/>
                <color rgb="FF808080"/>
              </font>
              <fill>
                <patternFill>
                  <bgColor rgb="FF808080"/>
                </patternFill>
              </fill>
            </x14:dxf>
          </x14:cfRule>
          <xm:sqref>H12:M19</xm:sqref>
        </x14:conditionalFormatting>
        <x14:conditionalFormatting xmlns:xm="http://schemas.microsoft.com/office/excel/2006/main">
          <x14:cfRule type="containsText" priority="29" operator="containsText" id="{B6458149-7C4F-42EA-B8E2-4E0B087961C4}">
            <xm:f>NOT(ISERROR(SEARCH("grau",H20)))</xm:f>
            <xm:f>"grau"</xm:f>
            <x14:dxf>
              <font>
                <strike val="0"/>
                <color rgb="FF808080"/>
              </font>
              <fill>
                <patternFill>
                  <bgColor rgb="FF808080"/>
                </patternFill>
              </fill>
            </x14:dxf>
          </x14:cfRule>
          <xm:sqref>H20</xm:sqref>
        </x14:conditionalFormatting>
        <x14:conditionalFormatting xmlns:xm="http://schemas.microsoft.com/office/excel/2006/main">
          <x14:cfRule type="containsText" priority="28" operator="containsText" id="{8281FB9B-ED02-42FD-A83B-15A936419D94}">
            <xm:f>NOT(ISERROR(SEARCH("grau",K20)))</xm:f>
            <xm:f>"grau"</xm:f>
            <x14:dxf>
              <font>
                <strike val="0"/>
                <color rgb="FF808080"/>
              </font>
              <fill>
                <patternFill>
                  <bgColor rgb="FF808080"/>
                </patternFill>
              </fill>
            </x14:dxf>
          </x14:cfRule>
          <xm:sqref>K20:M20</xm:sqref>
        </x14:conditionalFormatting>
        <x14:conditionalFormatting xmlns:xm="http://schemas.microsoft.com/office/excel/2006/main">
          <x14:cfRule type="containsText" priority="27" operator="containsText" id="{ECCB4659-2A8C-4B83-BC9F-24CB0164DA34}">
            <xm:f>NOT(ISERROR(SEARCH("grau",H21)))</xm:f>
            <xm:f>"grau"</xm:f>
            <x14:dxf>
              <font>
                <strike val="0"/>
                <color rgb="FF808080"/>
              </font>
              <fill>
                <patternFill>
                  <bgColor rgb="FF808080"/>
                </patternFill>
              </fill>
            </x14:dxf>
          </x14:cfRule>
          <xm:sqref>H21:M21</xm:sqref>
        </x14:conditionalFormatting>
        <x14:conditionalFormatting xmlns:xm="http://schemas.microsoft.com/office/excel/2006/main">
          <x14:cfRule type="containsText" priority="26" operator="containsText" id="{DF7F076F-F0E1-42FB-AD1D-1643A21E2654}">
            <xm:f>NOT(ISERROR(SEARCH("grau",H22)))</xm:f>
            <xm:f>"grau"</xm:f>
            <x14:dxf>
              <font>
                <strike val="0"/>
                <color rgb="FF808080"/>
              </font>
              <fill>
                <patternFill>
                  <bgColor rgb="FF808080"/>
                </patternFill>
              </fill>
            </x14:dxf>
          </x14:cfRule>
          <xm:sqref>H22</xm:sqref>
        </x14:conditionalFormatting>
        <x14:conditionalFormatting xmlns:xm="http://schemas.microsoft.com/office/excel/2006/main">
          <x14:cfRule type="containsText" priority="25" operator="containsText" id="{68CE84C6-C5B7-4E9D-ACD9-B6B1BC7AD27A}">
            <xm:f>NOT(ISERROR(SEARCH("grau",K22)))</xm:f>
            <xm:f>"grau"</xm:f>
            <x14:dxf>
              <font>
                <strike val="0"/>
                <color rgb="FF808080"/>
              </font>
              <fill>
                <patternFill>
                  <bgColor rgb="FF808080"/>
                </patternFill>
              </fill>
            </x14:dxf>
          </x14:cfRule>
          <xm:sqref>K22:M22</xm:sqref>
        </x14:conditionalFormatting>
        <x14:conditionalFormatting xmlns:xm="http://schemas.microsoft.com/office/excel/2006/main">
          <x14:cfRule type="containsText" priority="21" operator="containsText" id="{1BA34D5B-FC05-40DA-83FA-1BCC160E2172}">
            <xm:f>NOT(ISERROR(SEARCH("grau",H27)))</xm:f>
            <xm:f>"grau"</xm:f>
            <x14:dxf>
              <font>
                <strike val="0"/>
                <color rgb="FF808080"/>
              </font>
              <fill>
                <patternFill>
                  <bgColor rgb="FF808080"/>
                </patternFill>
              </fill>
            </x14:dxf>
          </x14:cfRule>
          <xm:sqref>H27</xm:sqref>
        </x14:conditionalFormatting>
        <x14:conditionalFormatting xmlns:xm="http://schemas.microsoft.com/office/excel/2006/main">
          <x14:cfRule type="containsText" priority="20" operator="containsText" id="{803788B1-917F-45BD-876F-CF98D42E6741}">
            <xm:f>NOT(ISERROR(SEARCH("grau",K27)))</xm:f>
            <xm:f>"grau"</xm:f>
            <x14:dxf>
              <font>
                <strike val="0"/>
                <color rgb="FF808080"/>
              </font>
              <fill>
                <patternFill>
                  <bgColor rgb="FF808080"/>
                </patternFill>
              </fill>
            </x14:dxf>
          </x14:cfRule>
          <xm:sqref>K27:M27</xm:sqref>
        </x14:conditionalFormatting>
        <x14:conditionalFormatting xmlns:xm="http://schemas.microsoft.com/office/excel/2006/main">
          <x14:cfRule type="containsText" priority="18" operator="containsText" id="{7B413F16-883C-4A88-A282-9684ADA55B91}">
            <xm:f>NOT(ISERROR(SEARCH("grau",H43)))</xm:f>
            <xm:f>"grau"</xm:f>
            <x14:dxf>
              <font>
                <strike val="0"/>
                <color rgb="FF808080"/>
              </font>
              <fill>
                <patternFill>
                  <bgColor rgb="FF808080"/>
                </patternFill>
              </fill>
            </x14:dxf>
          </x14:cfRule>
          <xm:sqref>H43:M46</xm:sqref>
        </x14:conditionalFormatting>
        <x14:conditionalFormatting xmlns:xm="http://schemas.microsoft.com/office/excel/2006/main">
          <x14:cfRule type="containsText" priority="17" operator="containsText" id="{5CAE8079-D460-4AB8-B90B-E1ADEAF6FA74}">
            <xm:f>NOT(ISERROR(SEARCH("grau",H47)))</xm:f>
            <xm:f>"grau"</xm:f>
            <x14:dxf>
              <font>
                <strike val="0"/>
                <color rgb="FF808080"/>
              </font>
              <fill>
                <patternFill>
                  <bgColor rgb="FF808080"/>
                </patternFill>
              </fill>
            </x14:dxf>
          </x14:cfRule>
          <xm:sqref>H47:H48</xm:sqref>
        </x14:conditionalFormatting>
        <x14:conditionalFormatting xmlns:xm="http://schemas.microsoft.com/office/excel/2006/main">
          <x14:cfRule type="containsText" priority="16" operator="containsText" id="{244523C4-720E-440A-A82D-2DED10C36A06}">
            <xm:f>NOT(ISERROR(SEARCH("grau",K47)))</xm:f>
            <xm:f>"grau"</xm:f>
            <x14:dxf>
              <font>
                <strike val="0"/>
                <color rgb="FF808080"/>
              </font>
              <fill>
                <patternFill>
                  <bgColor rgb="FF808080"/>
                </patternFill>
              </fill>
            </x14:dxf>
          </x14:cfRule>
          <xm:sqref>K47:M48</xm:sqref>
        </x14:conditionalFormatting>
        <x14:conditionalFormatting xmlns:xm="http://schemas.microsoft.com/office/excel/2006/main">
          <x14:cfRule type="containsText" priority="15" operator="containsText" id="{4E993820-BEDB-41C0-8E4C-730F06EE5F35}">
            <xm:f>NOT(ISERROR(SEARCH("grau",I47)))</xm:f>
            <xm:f>"grau"</xm:f>
            <x14:dxf>
              <font>
                <strike val="0"/>
                <color rgb="FF808080"/>
              </font>
              <fill>
                <patternFill>
                  <bgColor rgb="FF808080"/>
                </patternFill>
              </fill>
            </x14:dxf>
          </x14:cfRule>
          <xm:sqref>I47:J48</xm:sqref>
        </x14:conditionalFormatting>
        <x14:conditionalFormatting xmlns:xm="http://schemas.microsoft.com/office/excel/2006/main">
          <x14:cfRule type="containsText" priority="13" operator="containsText" id="{1EE1A405-0400-488D-9749-6F3DB080EF72}">
            <xm:f>NOT(ISERROR(SEARCH("grau",H72)))</xm:f>
            <xm:f>"grau"</xm:f>
            <x14:dxf>
              <font>
                <strike val="0"/>
                <color rgb="FF808080"/>
              </font>
              <fill>
                <patternFill>
                  <bgColor rgb="FF808080"/>
                </patternFill>
              </fill>
            </x14:dxf>
          </x14:cfRule>
          <xm:sqref>H72:M72</xm:sqref>
        </x14:conditionalFormatting>
        <x14:conditionalFormatting xmlns:xm="http://schemas.microsoft.com/office/excel/2006/main">
          <x14:cfRule type="containsText" priority="12" operator="containsText" id="{7A5E92EA-00A5-4ECF-AF0E-759D721FF030}">
            <xm:f>NOT(ISERROR(SEARCH("grau",M73)))</xm:f>
            <xm:f>"grau"</xm:f>
            <x14:dxf>
              <font>
                <strike val="0"/>
                <color rgb="FF808080"/>
              </font>
              <fill>
                <patternFill>
                  <bgColor rgb="FF808080"/>
                </patternFill>
              </fill>
            </x14:dxf>
          </x14:cfRule>
          <xm:sqref>M73</xm:sqref>
        </x14:conditionalFormatting>
        <x14:conditionalFormatting xmlns:xm="http://schemas.microsoft.com/office/excel/2006/main">
          <x14:cfRule type="containsText" priority="11" operator="containsText" id="{D8AE15D9-8610-45F5-A870-21608CC07895}">
            <xm:f>NOT(ISERROR(SEARCH("grau",K74)))</xm:f>
            <xm:f>"grau"</xm:f>
            <x14:dxf>
              <font>
                <strike val="0"/>
                <color rgb="FF808080"/>
              </font>
              <fill>
                <patternFill>
                  <bgColor rgb="FF808080"/>
                </patternFill>
              </fill>
            </x14:dxf>
          </x14:cfRule>
          <xm:sqref>K74:M75</xm:sqref>
        </x14:conditionalFormatting>
        <x14:conditionalFormatting xmlns:xm="http://schemas.microsoft.com/office/excel/2006/main">
          <x14:cfRule type="containsText" priority="10" operator="containsText" id="{A86C7A84-13FE-4EB0-8EB5-207D6CA54B92}">
            <xm:f>NOT(ISERROR(SEARCH("grau",H75)))</xm:f>
            <xm:f>"grau"</xm:f>
            <x14:dxf>
              <font>
                <strike val="0"/>
                <color rgb="FF808080"/>
              </font>
              <fill>
                <patternFill>
                  <bgColor rgb="FF808080"/>
                </patternFill>
              </fill>
            </x14:dxf>
          </x14:cfRule>
          <xm:sqref>H75:J75</xm:sqref>
        </x14:conditionalFormatting>
        <x14:conditionalFormatting xmlns:xm="http://schemas.microsoft.com/office/excel/2006/main">
          <x14:cfRule type="containsText" priority="9" operator="containsText" id="{5CC51CF8-7128-4B5B-A9A9-F42CBA18E0D2}">
            <xm:f>NOT(ISERROR(SEARCH("grau",H74)))</xm:f>
            <xm:f>"grau"</xm:f>
            <x14:dxf>
              <font>
                <strike val="0"/>
                <color rgb="FF808080"/>
              </font>
              <fill>
                <patternFill>
                  <bgColor rgb="FF808080"/>
                </patternFill>
              </fill>
            </x14:dxf>
          </x14:cfRule>
          <xm:sqref>H74</xm:sqref>
        </x14:conditionalFormatting>
        <x14:conditionalFormatting xmlns:xm="http://schemas.microsoft.com/office/excel/2006/main">
          <x14:cfRule type="containsText" priority="7" operator="containsText" id="{FF1B7384-3D07-49F9-BF49-BE8B949570DC}">
            <xm:f>NOT(ISERROR(SEARCH("grau",H78)))</xm:f>
            <xm:f>"grau"</xm:f>
            <x14:dxf>
              <font>
                <strike val="0"/>
                <color rgb="FF808080"/>
              </font>
              <fill>
                <patternFill>
                  <bgColor rgb="FF808080"/>
                </patternFill>
              </fill>
            </x14:dxf>
          </x14:cfRule>
          <xm:sqref>H78</xm:sqref>
        </x14:conditionalFormatting>
        <x14:conditionalFormatting xmlns:xm="http://schemas.microsoft.com/office/excel/2006/main">
          <x14:cfRule type="containsText" priority="4" operator="containsText" id="{DF7F1516-D734-45C3-AFF7-808A8686BBDB}">
            <xm:f>NOT(ISERROR(SEARCH("grau",H80)))</xm:f>
            <xm:f>"grau"</xm:f>
            <x14:dxf>
              <font>
                <strike val="0"/>
                <color rgb="FF808080"/>
              </font>
              <fill>
                <patternFill>
                  <bgColor rgb="FF808080"/>
                </patternFill>
              </fill>
            </x14:dxf>
          </x14:cfRule>
          <xm:sqref>H80</xm:sqref>
        </x14:conditionalFormatting>
        <x14:conditionalFormatting xmlns:xm="http://schemas.microsoft.com/office/excel/2006/main">
          <x14:cfRule type="containsText" priority="3" operator="containsText" id="{A47E6EC0-0195-4547-9602-E493698B1180}">
            <xm:f>NOT(ISERROR(SEARCH("grau",H81)))</xm:f>
            <xm:f>"grau"</xm:f>
            <x14:dxf>
              <font>
                <strike val="0"/>
                <color rgb="FF808080"/>
              </font>
              <fill>
                <patternFill>
                  <bgColor rgb="FF808080"/>
                </patternFill>
              </fill>
            </x14:dxf>
          </x14:cfRule>
          <xm:sqref>H81</xm:sqref>
        </x14:conditionalFormatting>
        <x14:conditionalFormatting xmlns:xm="http://schemas.microsoft.com/office/excel/2006/main">
          <x14:cfRule type="containsText" priority="2" operator="containsText" id="{2E4043E1-953D-4E13-B5F5-7C6CE92D1702}">
            <xm:f>NOT(ISERROR(SEARCH("grau",H82)))</xm:f>
            <xm:f>"grau"</xm:f>
            <x14:dxf>
              <font>
                <strike val="0"/>
                <color rgb="FF808080"/>
              </font>
              <fill>
                <patternFill>
                  <bgColor rgb="FF808080"/>
                </patternFill>
              </fill>
            </x14:dxf>
          </x14:cfRule>
          <xm:sqref>H82:M83</xm:sqref>
        </x14:conditionalFormatting>
        <x14:conditionalFormatting xmlns:xm="http://schemas.microsoft.com/office/excel/2006/main">
          <x14:cfRule type="containsText" priority="1" operator="containsText" id="{3833B948-0969-4D59-AD61-52AEB804D235}">
            <xm:f>NOT(ISERROR(SEARCH("grau",I80)))</xm:f>
            <xm:f>"grau"</xm:f>
            <x14:dxf>
              <font>
                <strike val="0"/>
                <color rgb="FF808080"/>
              </font>
              <fill>
                <patternFill>
                  <bgColor rgb="FF808080"/>
                </patternFill>
              </fill>
            </x14:dxf>
          </x14:cfRule>
          <xm:sqref>I80:J81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H42:L48 H71:L83 H50:L69 H9:L40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G16" sqref="G16:L16"/>
    </sheetView>
  </sheetViews>
  <sheetFormatPr baseColWidth="10" defaultColWidth="11.5546875" defaultRowHeight="13.8" x14ac:dyDescent="0.25"/>
  <cols>
    <col min="1" max="1" width="1.109375" style="6" customWidth="1"/>
    <col min="2" max="2" width="29.33203125" style="6" customWidth="1"/>
    <col min="3" max="3" width="53.33203125" style="7" customWidth="1"/>
    <col min="4" max="4" width="1.109375" style="6" customWidth="1"/>
    <col min="5" max="16384" width="11.5546875" style="6"/>
  </cols>
  <sheetData>
    <row r="1" spans="2:5" ht="6" customHeight="1" x14ac:dyDescent="0.25"/>
    <row r="2" spans="2:5" x14ac:dyDescent="0.25">
      <c r="B2" s="203" t="s">
        <v>63</v>
      </c>
      <c r="C2" s="203"/>
    </row>
    <row r="3" spans="2:5" ht="7.95" customHeight="1" x14ac:dyDescent="0.25">
      <c r="B3" s="8"/>
      <c r="C3" s="8"/>
    </row>
    <row r="4" spans="2:5" ht="55.95" customHeight="1" x14ac:dyDescent="0.25">
      <c r="B4" s="204" t="s">
        <v>36</v>
      </c>
      <c r="C4" s="204"/>
    </row>
    <row r="5" spans="2:5" ht="7.95" customHeight="1" x14ac:dyDescent="0.25">
      <c r="B5" s="9"/>
      <c r="C5" s="9"/>
    </row>
    <row r="6" spans="2:5" s="10" customFormat="1" ht="25.95" customHeight="1" x14ac:dyDescent="0.3">
      <c r="B6" s="52" t="s">
        <v>51</v>
      </c>
      <c r="C6" s="43" t="s">
        <v>66</v>
      </c>
    </row>
    <row r="7" spans="2:5" s="10" customFormat="1" ht="25.95" customHeight="1" x14ac:dyDescent="0.3">
      <c r="B7" s="52" t="s">
        <v>64</v>
      </c>
      <c r="C7" s="43" t="s">
        <v>67</v>
      </c>
    </row>
    <row r="8" spans="2:5" s="10" customFormat="1" ht="25.95" customHeight="1" x14ac:dyDescent="0.3">
      <c r="B8" s="51" t="s">
        <v>62</v>
      </c>
      <c r="C8" s="44" t="s">
        <v>189</v>
      </c>
    </row>
    <row r="9" spans="2:5" s="10" customFormat="1" ht="25.95" customHeight="1" x14ac:dyDescent="0.3">
      <c r="B9" s="46" t="s">
        <v>52</v>
      </c>
      <c r="C9" s="12" t="s">
        <v>14</v>
      </c>
    </row>
    <row r="10" spans="2:5" s="10" customFormat="1" ht="25.95" customHeight="1" x14ac:dyDescent="0.3">
      <c r="B10" s="11"/>
      <c r="C10" s="60"/>
      <c r="E10" s="53" t="s">
        <v>65</v>
      </c>
    </row>
    <row r="11" spans="2:5" s="10" customFormat="1" ht="25.95" customHeight="1" x14ac:dyDescent="0.3">
      <c r="B11" s="11"/>
      <c r="C11" s="59" t="s">
        <v>34</v>
      </c>
    </row>
    <row r="12" spans="2:5" s="10" customFormat="1" ht="25.95" customHeight="1" x14ac:dyDescent="0.3">
      <c r="B12" s="46" t="s">
        <v>53</v>
      </c>
      <c r="C12" s="54" t="s">
        <v>26</v>
      </c>
    </row>
    <row r="13" spans="2:5" s="10" customFormat="1" ht="25.95" customHeight="1" x14ac:dyDescent="0.3">
      <c r="B13" s="11"/>
      <c r="C13" s="54" t="s">
        <v>27</v>
      </c>
    </row>
    <row r="14" spans="2:5" s="10" customFormat="1" ht="25.95" customHeight="1" x14ac:dyDescent="0.3">
      <c r="B14" s="11"/>
      <c r="C14" s="54" t="s">
        <v>28</v>
      </c>
    </row>
  </sheetData>
  <sheetProtection password="AA96" sheet="1" objects="1" scenarios="1"/>
  <dataConsolidate/>
  <mergeCells count="2">
    <mergeCell ref="B2:C2"/>
    <mergeCell ref="B4:C4"/>
  </mergeCell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2024.1&amp;C&amp;G&amp;R
&amp;"Arial,Standard"&amp;8&amp;P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16</vt:i4>
      </vt:variant>
    </vt:vector>
  </HeadingPairs>
  <TitlesOfParts>
    <vt:vector size="21" baseType="lpstr">
      <vt:lpstr>Angaben zum Audit</vt:lpstr>
      <vt:lpstr>Maßnahmenplan</vt:lpstr>
      <vt:lpstr>Checkliste_Stall</vt:lpstr>
      <vt:lpstr>Checkliste_Dokumente</vt:lpstr>
      <vt:lpstr>Einstellungen</vt:lpstr>
      <vt:lpstr>_Betriebsname</vt:lpstr>
      <vt:lpstr>_Betriesname</vt:lpstr>
      <vt:lpstr>_chbx</vt:lpstr>
      <vt:lpstr>_Datum</vt:lpstr>
      <vt:lpstr>_grau</vt:lpstr>
      <vt:lpstr>_KO</vt:lpstr>
      <vt:lpstr>_lAbw</vt:lpstr>
      <vt:lpstr>_RLV</vt:lpstr>
      <vt:lpstr>_sAbw</vt:lpstr>
      <vt:lpstr>Checkliste_Dokumente!Drucktitel</vt:lpstr>
      <vt:lpstr>Checkliste_Stall!Drucktitel</vt:lpstr>
      <vt:lpstr>'Angaben zum Audit'!Print_Area</vt:lpstr>
      <vt:lpstr>Checkliste_Stall!Print_Area</vt:lpstr>
      <vt:lpstr>Maßnahmenplan!Print_Area</vt:lpstr>
      <vt:lpstr>Checkliste_Dokumente!Print_Titles</vt:lpstr>
      <vt:lpstr>Checkliste_Stall!Print_Titles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Vorlage_1_6_Premium</dc:title>
  <dc:creator/>
  <cp:lastModifiedBy/>
  <dcterms:created xsi:type="dcterms:W3CDTF">2006-09-16T00:00:00Z</dcterms:created>
  <dcterms:modified xsi:type="dcterms:W3CDTF">2024-03-05T08:32:29Z</dcterms:modified>
</cp:coreProperties>
</file>