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8 RL-ARBEIT\07 Milchkühe\_RL 2024\6_fin\korrgiert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I18" i="1" l="1"/>
  <c r="I22" i="1"/>
  <c r="I21" i="1"/>
  <c r="R10" i="1" l="1"/>
  <c r="F30" i="1" l="1"/>
  <c r="H30" i="1" s="1"/>
  <c r="I30" i="1" s="1"/>
  <c r="H17" i="1"/>
  <c r="I17" i="1" s="1"/>
  <c r="H29" i="1"/>
  <c r="I29" i="1" s="1"/>
  <c r="G7" i="1" l="1"/>
  <c r="H24" i="1" l="1"/>
  <c r="I24" i="1" s="1"/>
  <c r="H23" i="1"/>
  <c r="I23" i="1" s="1"/>
  <c r="Q13" i="1"/>
  <c r="R13" i="1" s="1"/>
  <c r="Q12" i="1"/>
  <c r="R12" i="1" s="1"/>
  <c r="Q14" i="1"/>
  <c r="R14" i="1" s="1"/>
  <c r="F25" i="1" l="1"/>
  <c r="H25" i="1" s="1"/>
  <c r="I25" i="1" s="1"/>
  <c r="F32" i="1" l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32" i="1" l="1"/>
  <c r="I32" i="1" s="1"/>
</calcChain>
</file>

<file path=xl/sharedStrings.xml><?xml version="1.0" encoding="utf-8"?>
<sst xmlns="http://schemas.openxmlformats.org/spreadsheetml/2006/main" count="105" uniqueCount="90">
  <si>
    <t>Betrieb:</t>
  </si>
  <si>
    <t>Datum:</t>
  </si>
  <si>
    <t>Kriterium</t>
  </si>
  <si>
    <t>Zellgehalt</t>
  </si>
  <si>
    <t>Abgangsrate</t>
  </si>
  <si>
    <t>Tierverluste</t>
  </si>
  <si>
    <t>Totgeburtenrate</t>
  </si>
  <si>
    <t>Kälberverluste</t>
  </si>
  <si>
    <t>Lahmheiten</t>
  </si>
  <si>
    <t>Verschmutzungen</t>
  </si>
  <si>
    <t>Haarlose Stellen</t>
  </si>
  <si>
    <t>Schwellungen</t>
  </si>
  <si>
    <t>Andere Krankheiten
und Verletzungen</t>
  </si>
  <si>
    <t>Grenz-/Schwellenwert 
eingehalten?</t>
  </si>
  <si>
    <t>% der Tiere &lt; 100.000 Zellen:</t>
  </si>
  <si>
    <t>% der Tiere &gt; 400.000 Zellen:</t>
  </si>
  <si>
    <t>Ergebnisse</t>
  </si>
  <si>
    <t>Anzahl notgetöteter Tiere:</t>
  </si>
  <si>
    <t>Anzahl euthanasierter Tiere:</t>
  </si>
  <si>
    <t>Anahl 
Tierverluste gesamt:</t>
  </si>
  <si>
    <t>in %
(bemessen an der Herdengröße!)</t>
  </si>
  <si>
    <t>Anzahl totgeborener Kälber:</t>
  </si>
  <si>
    <t>Anzahl innerhalb von 48 Stunden verendeter Kälber inkl. Euthanasie:</t>
  </si>
  <si>
    <t>Anzahl 
Totgeburten gesamt:</t>
  </si>
  <si>
    <t>Schwergeburtenrate</t>
  </si>
  <si>
    <t>Anzahl Schwergeburten:</t>
  </si>
  <si>
    <t>Anzahl 
Kälberverluste gesamt:</t>
  </si>
  <si>
    <t>Anzahl verendeter Kälber bis 
Ende des 3. Lebensmonats:</t>
  </si>
  <si>
    <r>
      <t xml:space="preserve">Gesamtzahl 
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</t>
    </r>
  </si>
  <si>
    <t xml:space="preserve">Anzahl verendeter Tiere:    </t>
  </si>
  <si>
    <t>Anzahl 
Laktierende</t>
  </si>
  <si>
    <t>Anzahl 
Trockensteher</t>
  </si>
  <si>
    <t>Legende: Lak = Laktierende, TS = Trockensteher</t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</si>
  <si>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bonitierte</t>
    </r>
    <r>
      <rPr>
        <b/>
        <sz val="10"/>
        <color theme="1"/>
        <rFont val="Calibri"/>
        <family val="2"/>
        <scheme val="minor"/>
      </rPr>
      <t>r Tiere:
Lak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</si>
  <si>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Tiere:
Lak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</si>
  <si>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bonitierter</t>
    </r>
    <r>
      <rPr>
        <b/>
        <sz val="10"/>
        <color theme="1"/>
        <rFont val="Calibri"/>
        <family val="2"/>
        <scheme val="minor"/>
      </rPr>
      <t xml:space="preserve"> Tiere:
TS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</si>
  <si>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Tiere:
TS</t>
    </r>
  </si>
  <si>
    <r>
      <t xml:space="preserve">BCS 
</t>
    </r>
    <r>
      <rPr>
        <sz val="9"/>
        <color theme="1"/>
        <rFont val="Calibri"/>
        <family val="2"/>
        <scheme val="minor"/>
      </rPr>
      <t>unterkonditonierte Tiere</t>
    </r>
  </si>
  <si>
    <r>
      <t xml:space="preserve">BCS
</t>
    </r>
    <r>
      <rPr>
        <sz val="9"/>
        <color theme="1"/>
        <rFont val="Calibri"/>
        <family val="2"/>
        <scheme val="minor"/>
      </rPr>
      <t>überkonditonierte Tiere</t>
    </r>
  </si>
  <si>
    <t>Anzahl verendeter Kälber 
zwischen dem 4. und Ende des 6. Lebensmonat:</t>
  </si>
  <si>
    <t>Bemerkungen:</t>
  </si>
  <si>
    <t>Schwanzschäden</t>
  </si>
  <si>
    <t>Eingeschränkter Ruhekomfort</t>
  </si>
  <si>
    <t>bis zum 60. Laktationstag:</t>
  </si>
  <si>
    <t xml:space="preserve"> bis zum Laktationsende:</t>
  </si>
  <si>
    <t>Anteil (%) liegender Tiere zur Hauptruhezeit :</t>
  </si>
  <si>
    <r>
      <t xml:space="preserve">Anteil auffälliger Tiere
 in %
</t>
    </r>
    <r>
      <rPr>
        <sz val="7"/>
        <color theme="1"/>
        <rFont val="Calibri"/>
        <family val="2"/>
        <scheme val="minor"/>
      </rPr>
      <t>(bemessen an der Stichprobengröße!)</t>
    </r>
  </si>
  <si>
    <t>Nutzungsdauer</t>
  </si>
  <si>
    <t>Lebensleistung</t>
  </si>
  <si>
    <t>Ø Nutzungsdauer der gesamten Herde der letzten 12 Monate  laut MLP Bericht:</t>
  </si>
  <si>
    <t>Ø Lebensleistung der gesamten Herde der letzten 12 Monate  laut MLP Bericht:</t>
  </si>
  <si>
    <t>alle Euterbehandlungen der letzten 12 Monate:</t>
  </si>
  <si>
    <t>Harnstoff</t>
  </si>
  <si>
    <t>FEQ &lt; 1,0</t>
  </si>
  <si>
    <t>FEQ &gt; 1,5</t>
  </si>
  <si>
    <t>alle Tiere mit FEQ &gt;1,5 der letzten 6 Monate:</t>
  </si>
  <si>
    <t>alle Tiere mit FEQ &lt; 1,0 der letzten 6 Monate:</t>
  </si>
  <si>
    <t>Ø Hanrstoffwert aller Laktierenden in den letzten 6 Monaten:</t>
  </si>
  <si>
    <t>Anzahl aller Kalbungen der letzten 12 Monate:</t>
  </si>
  <si>
    <t>Anteil auffälliger Tiere in %
(bemessen an der Herdengröße!)</t>
  </si>
  <si>
    <t>Seite 1 von 3</t>
  </si>
  <si>
    <t>Mastitis-                        behandlungsrate</t>
  </si>
  <si>
    <t>Führen Sie hier bitte die Gründe für Abgänge, Tierverlsute, Kälberverluste, geringere Nutzungsdauer/Lebensleistung auf:</t>
  </si>
  <si>
    <r>
      <t xml:space="preserve">Herdengröße 
</t>
    </r>
    <r>
      <rPr>
        <sz val="8"/>
        <color theme="1"/>
        <rFont val="Calibri"/>
        <family val="2"/>
        <scheme val="minor"/>
      </rPr>
      <t>(Laktierende + Trockensteher)</t>
    </r>
  </si>
  <si>
    <t>Stichproben-                größe</t>
  </si>
  <si>
    <r>
      <t xml:space="preserve">MU Ergebnisübersicht Tierhalter
  </t>
    </r>
    <r>
      <rPr>
        <b/>
        <sz val="11"/>
        <color theme="4"/>
        <rFont val="Calibri"/>
        <family val="2"/>
        <scheme val="minor"/>
      </rPr>
      <t>Richtlinie Michkühe 2023</t>
    </r>
  </si>
  <si>
    <t>Seite 2 von 3</t>
  </si>
  <si>
    <t>Seite 3 von 3</t>
  </si>
  <si>
    <t>Grenz- (G)/ 
Schwellenwert (S)</t>
  </si>
  <si>
    <t>Grenz- (G) / 
Schwellenwert (S)</t>
  </si>
  <si>
    <r>
      <rPr>
        <b/>
        <sz val="10"/>
        <color theme="1"/>
        <rFont val="Calibri"/>
        <family val="2"/>
        <scheme val="minor"/>
      </rPr>
      <t>≤ 5 %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</si>
  <si>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8 %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</si>
  <si>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≤ 10 %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</si>
  <si>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25 %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</si>
  <si>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6 %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</si>
  <si>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7"/>
        <color theme="1"/>
        <rFont val="Calibri"/>
        <family val="2"/>
        <scheme val="minor"/>
      </rPr>
      <t>≤ 15 % &gt; 400.000</t>
    </r>
    <r>
      <rPr>
        <sz val="7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</si>
  <si>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≤ 5 %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</si>
  <si>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7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</rPr>
      <t xml:space="preserve">≤ </t>
    </r>
    <r>
      <rPr>
        <b/>
        <sz val="7"/>
        <color theme="1"/>
        <rFont val="Calibri"/>
        <family val="2"/>
        <scheme val="minor"/>
      </rPr>
      <t>50 % &lt; 100.000</t>
    </r>
    <r>
      <rPr>
        <sz val="7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</si>
  <si>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</rPr>
      <t>≥ 70 %</t>
    </r>
    <r>
      <rPr>
        <sz val="10"/>
        <color theme="1"/>
        <rFont val="Calibri"/>
        <family val="2"/>
      </rPr>
      <t xml:space="preserve">
(S)</t>
    </r>
  </si>
  <si>
    <r>
      <rPr>
        <b/>
        <sz val="10"/>
        <color theme="1"/>
        <rFont val="Calibri"/>
        <family val="2"/>
        <scheme val="minor"/>
      </rPr>
      <t>≤ 3 %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</si>
  <si>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≤ 15 %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</si>
  <si>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10 %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</si>
  <si>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 xml:space="preserve"> ≤ 10 %</t>
    </r>
    <r>
      <rPr>
        <sz val="10"/>
        <color theme="1"/>
        <rFont val="Calibri"/>
        <family val="2"/>
        <scheme val="minor"/>
      </rPr>
      <t xml:space="preserve">
(G)</t>
    </r>
  </si>
  <si>
    <r>
      <t xml:space="preserve">36 Monate
</t>
    </r>
    <r>
      <rPr>
        <sz val="10"/>
        <color theme="1"/>
        <rFont val="Calibri"/>
        <family val="2"/>
        <scheme val="minor"/>
      </rPr>
      <t>(S)</t>
    </r>
  </si>
  <si>
    <r>
      <rPr>
        <b/>
        <sz val="9"/>
        <color theme="1"/>
        <rFont val="Calibri"/>
        <family val="2"/>
        <scheme val="minor"/>
      </rPr>
      <t>3,3 Laktationen</t>
    </r>
    <r>
      <rPr>
        <sz val="9"/>
        <color theme="1"/>
        <rFont val="Calibri"/>
        <family val="2"/>
        <scheme val="minor"/>
      </rPr>
      <t xml:space="preserve">
(Empfehlung)</t>
    </r>
  </si>
  <si>
    <r>
      <rPr>
        <b/>
        <sz val="10"/>
        <color theme="1"/>
        <rFont val="Calibri"/>
        <family val="2"/>
        <scheme val="minor"/>
      </rPr>
      <t>≤ 30 %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</si>
  <si>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1"/>
        <color theme="1"/>
        <rFont val="Calibri"/>
        <family val="2"/>
        <scheme val="minor"/>
      </rPr>
      <t>≤ 20 %</t>
    </r>
    <r>
      <rPr>
        <sz val="11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</si>
  <si>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30 mg/dl</t>
    </r>
    <r>
      <rPr>
        <sz val="10"/>
        <color theme="1"/>
        <rFont val="Calibri"/>
        <family val="2"/>
        <scheme val="minor"/>
      </rPr>
      <t xml:space="preserve">
(S)</t>
    </r>
  </si>
  <si>
    <t>gültig ab 01.03.2024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</si>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</sst>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darkUp">
        <fgColor auto="1"/>
        <bgColor theme="2" tint="-9.9978637043366805E-2"/>
      </patternFill>
    </fill>
    <fill>
      <patternFill patternType="darkUp">
        <fgColor auto="1"/>
        <bgColor theme="0"/>
      </patternFill>
    </fill>
    <fill>
      <patternFill patternType="darkUp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4" borderId="8" applyBorder="0">
      <alignment horizontal="center"/>
    </xf>
  </cellStyleXfs>
  <cellXfs count="17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9" fillId="2" borderId="9" xfId="0" applyFont="1" applyFill="1" applyBorder="1" applyAlignment="1">
      <alignment vertical="center"/>
    </xf>
    <xf numFmtId="0" fontId="9" fillId="2" borderId="1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10" fontId="9" fillId="0" borderId="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2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9" fillId="5" borderId="0" xfId="1" applyFill="1" applyBorder="1">
      <alignment horizontal="center"/>
    </xf>
    <xf numFmtId="0" fontId="9" fillId="5" borderId="1" xfId="1" applyFill="1" applyBorder="1">
      <alignment horizontal="center"/>
    </xf>
    <xf numFmtId="0" fontId="9" fillId="0" borderId="1" xfId="0" applyFont="1" applyBorder="1" applyAlignment="1">
      <alignment horizontal="right" vertical="center"/>
    </xf>
    <xf numFmtId="0" fontId="12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/>
    <xf numFmtId="0" fontId="17" fillId="3" borderId="1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10" fontId="9" fillId="0" borderId="8" xfId="0" applyNumberFormat="1" applyFont="1" applyBorder="1" applyAlignment="1" applyProtection="1">
      <alignment horizontal="center"/>
      <protection locked="0"/>
    </xf>
    <xf numFmtId="10" fontId="9" fillId="0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 applyProtection="1">
      <protection locked="0"/>
    </xf>
    <xf numFmtId="9" fontId="9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1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>
      <alignment horizontal="right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5" borderId="8" xfId="1" applyFill="1" applyBorder="1">
      <alignment horizontal="center"/>
    </xf>
    <xf numFmtId="0" fontId="9" fillId="5" borderId="10" xfId="1" applyFill="1" applyBorder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0" fontId="9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right" wrapText="1"/>
    </xf>
    <xf numFmtId="0" fontId="0" fillId="6" borderId="1" xfId="0" applyFill="1" applyBorder="1" applyAlignment="1">
      <alignment horizontal="center"/>
    </xf>
    <xf numFmtId="0" fontId="0" fillId="0" borderId="0" xfId="0" applyBorder="1" applyAlignment="1" applyProtection="1">
      <alignment horizontal="center" vertical="center" wrapText="1"/>
      <protection locked="0"/>
    </xf>
    <xf numFmtId="10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6" fillId="0" borderId="8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</cellXfs>
  <cellStyles count="2">
    <cellStyle name="Standard" xfId="0" builtinId="0"/>
    <cellStyle name="Stil 1" xfId="1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31749</xdr:colOff>
      <xdr:row>0</xdr:row>
      <xdr:rowOff>15875</xdr:rowOff>
    </xdr:from>
    <xdr:to>
      <xdr:col>8</xdr:col>
      <xdr:colOff>1111250</xdr:colOff>
      <xdr:row>3</xdr:row>
      <xdr:rowOff>57560</xdr:rowOff>
    </xdr:to>
    <xdr:pic>
      <xdr:nvPicPr>
        <xdr:cNvPr id="4" name="Grafik 3" descr="C:\Users\bauer\AppData\Local\Microsoft\Windows\INetCache\Content.Word\Tierschutzlabel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7" t="11258" b="7947"/>
        <a:stretch/>
      </xdr:blipFill>
      <xdr:spPr bwMode="auto">
        <a:xfrm>
          <a:off x="8064499" y="15875"/>
          <a:ext cx="1079501" cy="5814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703898</xdr:colOff>
      <xdr:row>18</xdr:row>
      <xdr:rowOff>15240</xdr:rowOff>
    </xdr:from>
    <xdr:ext cx="1682909" cy="350629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2836" y="6277928"/>
          <a:ext cx="1682909" cy="350629"/>
        </a:xfrm>
        <a:prstGeom prst="rect">
          <a:avLst/>
        </a:prstGeom>
      </xdr:spPr>
    </xdr:pic>
    <xdr:clientData/>
  </xdr:oneCellAnchor>
  <xdr:oneCellAnchor>
    <xdr:from>
      <xdr:col>7</xdr:col>
      <xdr:colOff>761048</xdr:colOff>
      <xdr:row>33</xdr:row>
      <xdr:rowOff>158116</xdr:rowOff>
    </xdr:from>
    <xdr:ext cx="1682909" cy="350629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2398" y="12331066"/>
          <a:ext cx="1682909" cy="350629"/>
        </a:xfrm>
        <a:prstGeom prst="rect">
          <a:avLst/>
        </a:prstGeom>
      </xdr:spPr>
    </xdr:pic>
    <xdr:clientData/>
  </xdr:oneCellAnchor>
  <xdr:oneCellAnchor>
    <xdr:from>
      <xdr:col>16</xdr:col>
      <xdr:colOff>702469</xdr:colOff>
      <xdr:row>18</xdr:row>
      <xdr:rowOff>11907</xdr:rowOff>
    </xdr:from>
    <xdr:ext cx="1682909" cy="350629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23469" y="6131720"/>
          <a:ext cx="1682909" cy="3506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5"/>
  <sheetViews>
    <sheetView tabSelected="1" view="pageBreakPreview" zoomScale="80" zoomScaleNormal="80" zoomScaleSheetLayoutView="80" workbookViewId="0">
      <selection activeCell="B5" sqref="B5:F6"/>
    </sheetView>
  </sheetViews>
  <sheetFormatPr baseColWidth="10" defaultRowHeight="14.4" x14ac:dyDescent="0.3"/>
  <cols>
    <col min="1" max="1" width="22.33203125" customWidth="1"/>
    <col min="2" max="2" width="13.44140625" customWidth="1"/>
    <col min="3" max="3" width="12.6640625" customWidth="1"/>
    <col min="4" max="4" width="13" customWidth="1"/>
    <col min="5" max="5" width="12.88671875" customWidth="1"/>
    <col min="6" max="6" width="13.88671875" customWidth="1"/>
    <col min="7" max="7" width="13.6640625" customWidth="1"/>
    <col min="8" max="8" width="18.5546875" customWidth="1"/>
    <col min="9" max="9" width="17.88671875" customWidth="1"/>
    <col min="10" max="10" width="22.44140625" customWidth="1"/>
    <col min="11" max="11" width="12.5546875" customWidth="1"/>
    <col min="12" max="12" width="13.33203125" customWidth="1"/>
    <col min="13" max="13" width="13.44140625" customWidth="1"/>
    <col min="17" max="17" width="18.5546875" customWidth="1"/>
    <col min="18" max="18" width="17.88671875" customWidth="1"/>
  </cols>
  <sheetData>
    <row r="1" spans="1:216" ht="15" customHeight="1" x14ac:dyDescent="0.3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55" t="s">
        <v>62</v>
      </c>
      <c r="K1" s="155"/>
      <c r="L1" s="155"/>
      <c r="M1" s="155"/>
      <c r="N1" s="155"/>
      <c r="O1" s="155"/>
      <c r="P1" s="155"/>
      <c r="Q1" s="155"/>
      <c r="R1" s="155"/>
    </row>
    <row r="2" spans="1:216" ht="15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55"/>
      <c r="K2" s="155"/>
      <c r="L2" s="155"/>
      <c r="M2" s="155"/>
      <c r="N2" s="155"/>
      <c r="O2" s="155"/>
      <c r="P2" s="155"/>
      <c r="Q2" s="155"/>
      <c r="R2" s="155"/>
    </row>
    <row r="3" spans="1:216" ht="12" customHeight="1" x14ac:dyDescent="0.3">
      <c r="A3" s="124"/>
      <c r="B3" s="124"/>
      <c r="C3" s="124"/>
      <c r="D3" s="124"/>
      <c r="E3" s="124"/>
      <c r="F3" s="124"/>
      <c r="G3" s="124"/>
      <c r="H3" s="124"/>
      <c r="I3" s="124"/>
      <c r="J3" s="155"/>
      <c r="K3" s="155"/>
      <c r="L3" s="155"/>
      <c r="M3" s="155"/>
      <c r="N3" s="155"/>
      <c r="O3" s="155"/>
      <c r="P3" s="155"/>
      <c r="Q3" s="155"/>
      <c r="R3" s="155"/>
    </row>
    <row r="4" spans="1:216" ht="8.25" customHeight="1" thickBot="1" x14ac:dyDescent="0.35">
      <c r="A4" s="125"/>
      <c r="B4" s="125"/>
      <c r="C4" s="125"/>
      <c r="D4" s="125"/>
      <c r="E4" s="125"/>
      <c r="F4" s="125"/>
      <c r="G4" s="125"/>
      <c r="H4" s="126"/>
      <c r="I4" s="126"/>
      <c r="J4" s="155"/>
      <c r="K4" s="155"/>
      <c r="L4" s="155"/>
      <c r="M4" s="155"/>
      <c r="N4" s="155"/>
      <c r="O4" s="155"/>
      <c r="P4" s="155"/>
      <c r="Q4" s="155"/>
      <c r="R4" s="155"/>
    </row>
    <row r="5" spans="1:216" ht="15" customHeight="1" x14ac:dyDescent="0.3">
      <c r="A5" s="127" t="s">
        <v>0</v>
      </c>
      <c r="B5" s="131"/>
      <c r="C5" s="132"/>
      <c r="D5" s="132"/>
      <c r="E5" s="132"/>
      <c r="F5" s="133"/>
      <c r="G5" s="127" t="s">
        <v>1</v>
      </c>
      <c r="H5" s="137"/>
      <c r="I5" s="138"/>
      <c r="J5" s="149"/>
      <c r="K5" s="150"/>
      <c r="L5" s="150"/>
      <c r="M5" s="150"/>
      <c r="N5" s="150"/>
      <c r="O5" s="150"/>
      <c r="P5" s="150"/>
      <c r="Q5" s="150"/>
      <c r="R5" s="150"/>
    </row>
    <row r="6" spans="1:216" ht="21" customHeight="1" thickBot="1" x14ac:dyDescent="0.35">
      <c r="A6" s="141"/>
      <c r="B6" s="134"/>
      <c r="C6" s="135"/>
      <c r="D6" s="135"/>
      <c r="E6" s="135"/>
      <c r="F6" s="136"/>
      <c r="G6" s="128"/>
      <c r="H6" s="139"/>
      <c r="I6" s="140"/>
      <c r="J6" s="151"/>
      <c r="K6" s="152"/>
      <c r="L6" s="152"/>
      <c r="M6" s="152"/>
      <c r="N6" s="152"/>
      <c r="O6" s="152"/>
      <c r="P6" s="152"/>
      <c r="Q6" s="152"/>
      <c r="R6" s="152"/>
    </row>
    <row r="7" spans="1:216" ht="37.5" customHeight="1" thickBot="1" x14ac:dyDescent="0.35">
      <c r="A7" s="46" t="s">
        <v>30</v>
      </c>
      <c r="B7" s="54"/>
      <c r="C7" s="129" t="s">
        <v>31</v>
      </c>
      <c r="D7" s="130"/>
      <c r="E7" s="59"/>
      <c r="F7" s="80" t="s">
        <v>63</v>
      </c>
      <c r="G7" s="76">
        <f>SUM(B7+E7)</f>
        <v>0</v>
      </c>
      <c r="H7" s="81" t="s">
        <v>64</v>
      </c>
      <c r="I7" s="54"/>
      <c r="J7" s="153"/>
      <c r="K7" s="154"/>
      <c r="L7" s="154"/>
      <c r="M7" s="154"/>
      <c r="N7" s="154"/>
      <c r="O7" s="154"/>
      <c r="P7" s="154"/>
      <c r="Q7" s="154"/>
      <c r="R7" s="154"/>
    </row>
    <row r="8" spans="1:216" s="33" customFormat="1" ht="17.25" customHeight="1" x14ac:dyDescent="0.5">
      <c r="A8" s="39" t="s">
        <v>32</v>
      </c>
      <c r="B8" s="39"/>
      <c r="C8" s="35"/>
      <c r="D8" s="38"/>
      <c r="E8" s="32"/>
      <c r="F8" s="34"/>
      <c r="G8" s="35"/>
      <c r="H8" s="36"/>
      <c r="I8" s="37"/>
      <c r="J8" s="152"/>
      <c r="K8" s="152"/>
      <c r="L8" s="152"/>
      <c r="M8" s="152"/>
      <c r="N8" s="152"/>
      <c r="O8" s="152"/>
      <c r="P8" s="152"/>
      <c r="Q8" s="152"/>
      <c r="R8" s="152"/>
    </row>
    <row r="9" spans="1:216" ht="62.25" customHeight="1" x14ac:dyDescent="0.3">
      <c r="A9" s="61" t="s">
        <v>2</v>
      </c>
      <c r="B9" s="61" t="s">
        <v>33</v>
      </c>
      <c r="C9" s="61" t="s">
        <v>34</v>
      </c>
      <c r="D9" s="61" t="s">
        <v>35</v>
      </c>
      <c r="E9" s="61" t="s">
        <v>36</v>
      </c>
      <c r="F9" s="61" t="s">
        <v>28</v>
      </c>
      <c r="G9" s="61" t="s">
        <v>68</v>
      </c>
      <c r="H9" s="62" t="s">
        <v>46</v>
      </c>
      <c r="I9" s="61" t="s">
        <v>13</v>
      </c>
      <c r="J9" s="61" t="s">
        <v>2</v>
      </c>
      <c r="K9" s="107" t="s">
        <v>16</v>
      </c>
      <c r="L9" s="108"/>
      <c r="M9" s="108"/>
      <c r="N9" s="108"/>
      <c r="O9" s="156"/>
      <c r="P9" s="61" t="s">
        <v>68</v>
      </c>
      <c r="Q9" s="28" t="s">
        <v>59</v>
      </c>
      <c r="R9" s="61" t="s">
        <v>13</v>
      </c>
    </row>
    <row r="10" spans="1:216" s="13" customFormat="1" ht="30" customHeight="1" x14ac:dyDescent="0.3">
      <c r="A10" s="77" t="s">
        <v>37</v>
      </c>
      <c r="B10" s="50"/>
      <c r="C10" s="50"/>
      <c r="D10" s="50"/>
      <c r="E10" s="51"/>
      <c r="F10" s="85"/>
      <c r="G10" s="22" t="s">
        <v>82</v>
      </c>
      <c r="H10" s="23" t="e">
        <f>F10/I7</f>
        <v>#DIV/0!</v>
      </c>
      <c r="I10" s="25" t="e">
        <f>IF(H10&gt;0.1,"Nein","Ja")</f>
        <v>#DIV/0!</v>
      </c>
      <c r="J10" s="68" t="s">
        <v>47</v>
      </c>
      <c r="K10" s="161" t="s">
        <v>49</v>
      </c>
      <c r="L10" s="162"/>
      <c r="M10" s="162"/>
      <c r="N10" s="163"/>
      <c r="O10" s="87"/>
      <c r="P10" s="103" t="s">
        <v>83</v>
      </c>
      <c r="Q10" s="73"/>
      <c r="R10" s="75" t="str">
        <f>IF(O10&lt;=36,"Nein","Ja")</f>
        <v>Nein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</row>
    <row r="11" spans="1:216" s="13" customFormat="1" ht="30" customHeight="1" x14ac:dyDescent="0.3">
      <c r="A11" s="77" t="s">
        <v>38</v>
      </c>
      <c r="B11" s="50"/>
      <c r="C11" s="50"/>
      <c r="D11" s="50"/>
      <c r="E11" s="51"/>
      <c r="F11" s="85"/>
      <c r="G11" s="96" t="s">
        <v>81</v>
      </c>
      <c r="H11" s="23" t="e">
        <f>(F11/I7)</f>
        <v>#DIV/0!</v>
      </c>
      <c r="I11" s="25" t="e">
        <f>IF(H11&gt;0.1,"Nein","Ja")</f>
        <v>#DIV/0!</v>
      </c>
      <c r="J11" s="68" t="s">
        <v>48</v>
      </c>
      <c r="K11" s="161" t="s">
        <v>50</v>
      </c>
      <c r="L11" s="162"/>
      <c r="M11" s="162"/>
      <c r="N11" s="163"/>
      <c r="O11" s="87"/>
      <c r="P11" s="104" t="s">
        <v>84</v>
      </c>
      <c r="Q11" s="73"/>
      <c r="R11" s="73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</row>
    <row r="12" spans="1:216" s="13" customFormat="1" ht="30" customHeight="1" x14ac:dyDescent="0.3">
      <c r="A12" s="78" t="s">
        <v>8</v>
      </c>
      <c r="B12" s="52"/>
      <c r="C12" s="52"/>
      <c r="D12" s="52"/>
      <c r="E12" s="53"/>
      <c r="F12" s="85"/>
      <c r="G12" s="96" t="s">
        <v>76</v>
      </c>
      <c r="H12" s="25" t="e">
        <f>F12/I7</f>
        <v>#DIV/0!</v>
      </c>
      <c r="I12" s="25" t="e">
        <f>IF(H12&gt;0.05,"Nein","Ja")</f>
        <v>#DIV/0!</v>
      </c>
      <c r="J12" s="68" t="s">
        <v>61</v>
      </c>
      <c r="K12" s="164" t="s">
        <v>51</v>
      </c>
      <c r="L12" s="165"/>
      <c r="M12" s="165"/>
      <c r="N12" s="166"/>
      <c r="O12" s="87"/>
      <c r="P12" s="66" t="s">
        <v>85</v>
      </c>
      <c r="Q12" s="82" t="e">
        <f>O12/G7</f>
        <v>#DIV/0!</v>
      </c>
      <c r="R12" s="96" t="e">
        <f>IF(Q12&gt;0.3,"Nein","Ja")</f>
        <v>#DIV/0!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</row>
    <row r="13" spans="1:216" s="13" customFormat="1" ht="30" customHeight="1" x14ac:dyDescent="0.3">
      <c r="A13" s="78" t="s">
        <v>9</v>
      </c>
      <c r="B13" s="52"/>
      <c r="C13" s="52"/>
      <c r="D13" s="52"/>
      <c r="E13" s="53"/>
      <c r="F13" s="85"/>
      <c r="G13" s="96" t="s">
        <v>80</v>
      </c>
      <c r="H13" s="25" t="e">
        <f>F13/I7</f>
        <v>#DIV/0!</v>
      </c>
      <c r="I13" s="25" t="e">
        <f>IF(H13&gt;0.15,"Nein","Ja")</f>
        <v>#DIV/0!</v>
      </c>
      <c r="J13" s="68" t="s">
        <v>54</v>
      </c>
      <c r="K13" s="167" t="s">
        <v>55</v>
      </c>
      <c r="L13" s="168"/>
      <c r="M13" s="168"/>
      <c r="N13" s="169"/>
      <c r="O13" s="57"/>
      <c r="P13" s="105" t="s">
        <v>86</v>
      </c>
      <c r="Q13" s="83" t="e">
        <f>O13/G7</f>
        <v>#DIV/0!</v>
      </c>
      <c r="R13" s="69" t="e">
        <f>IF(Q13&gt;0.2,"Nein","Ja")</f>
        <v>#DIV/0!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</row>
    <row r="14" spans="1:216" s="13" customFormat="1" ht="30" customHeight="1" x14ac:dyDescent="0.3">
      <c r="A14" s="78" t="s">
        <v>10</v>
      </c>
      <c r="B14" s="52"/>
      <c r="C14" s="52"/>
      <c r="D14" s="52"/>
      <c r="E14" s="53"/>
      <c r="F14" s="85"/>
      <c r="G14" s="96" t="s">
        <v>81</v>
      </c>
      <c r="H14" s="25" t="e">
        <f>F14/I7</f>
        <v>#DIV/0!</v>
      </c>
      <c r="I14" s="25" t="e">
        <f>IF(H14&gt;0.1,"Nein","Ja")</f>
        <v>#DIV/0!</v>
      </c>
      <c r="J14" s="67" t="s">
        <v>53</v>
      </c>
      <c r="K14" s="167" t="s">
        <v>56</v>
      </c>
      <c r="L14" s="168"/>
      <c r="M14" s="168"/>
      <c r="N14" s="169"/>
      <c r="O14" s="57"/>
      <c r="P14" s="105" t="s">
        <v>86</v>
      </c>
      <c r="Q14" s="83" t="e">
        <f>O14/G7</f>
        <v>#DIV/0!</v>
      </c>
      <c r="R14" s="69" t="e">
        <f>IF(Q14&gt;0.2,"Nein","Ja")</f>
        <v>#DIV/0!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</row>
    <row r="15" spans="1:216" s="13" customFormat="1" ht="30" customHeight="1" x14ac:dyDescent="0.3">
      <c r="A15" s="78" t="s">
        <v>11</v>
      </c>
      <c r="B15" s="52"/>
      <c r="C15" s="52"/>
      <c r="D15" s="52"/>
      <c r="E15" s="53"/>
      <c r="F15" s="85"/>
      <c r="G15" s="96" t="s">
        <v>80</v>
      </c>
      <c r="H15" s="25" t="e">
        <f>F15/I7</f>
        <v>#DIV/0!</v>
      </c>
      <c r="I15" s="25" t="e">
        <f>IF(H15&gt;0.15,"Nein","Ja")</f>
        <v>#DIV/0!</v>
      </c>
      <c r="J15" s="68" t="s">
        <v>52</v>
      </c>
      <c r="K15" s="159" t="s">
        <v>57</v>
      </c>
      <c r="L15" s="159"/>
      <c r="M15" s="159"/>
      <c r="N15" s="159"/>
      <c r="O15" s="57"/>
      <c r="P15" s="102" t="s">
        <v>87</v>
      </c>
      <c r="Q15" s="84"/>
      <c r="R15" s="69" t="str">
        <f>IF(P15&gt;30,"Nein","Ja")</f>
        <v>Nein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</row>
    <row r="16" spans="1:216" s="13" customFormat="1" ht="30" customHeight="1" x14ac:dyDescent="0.3">
      <c r="A16" s="77" t="s">
        <v>12</v>
      </c>
      <c r="B16" s="55"/>
      <c r="C16" s="55"/>
      <c r="D16" s="55"/>
      <c r="E16" s="56"/>
      <c r="F16" s="86"/>
      <c r="G16" s="97" t="s">
        <v>70</v>
      </c>
      <c r="H16" s="47" t="e">
        <f>F16/I7</f>
        <v>#DIV/0!</v>
      </c>
      <c r="I16" s="89" t="e">
        <f>IF(H16&gt;0.05,"Nein","Ja")</f>
        <v>#DIV/0!</v>
      </c>
      <c r="J16" s="7"/>
      <c r="K16" s="160"/>
      <c r="L16" s="160"/>
      <c r="M16" s="160"/>
      <c r="N16" s="160"/>
      <c r="O16" s="91"/>
      <c r="P16" s="92"/>
      <c r="Q16" s="63"/>
      <c r="R16" s="1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</row>
    <row r="17" spans="1:216" s="13" customFormat="1" ht="30" customHeight="1" x14ac:dyDescent="0.3">
      <c r="A17" s="79" t="s">
        <v>41</v>
      </c>
      <c r="B17" s="57"/>
      <c r="C17" s="57"/>
      <c r="D17" s="57"/>
      <c r="E17" s="57"/>
      <c r="F17" s="57"/>
      <c r="G17" s="98" t="s">
        <v>79</v>
      </c>
      <c r="H17" s="24" t="e">
        <f>F17/I7</f>
        <v>#DIV/0!</v>
      </c>
      <c r="I17" s="90" t="e">
        <f>IF(H17&gt;0.03,"Nein","Ja")</f>
        <v>#DIV/0!</v>
      </c>
      <c r="J17" s="157" t="s">
        <v>40</v>
      </c>
      <c r="K17" s="157"/>
      <c r="L17" s="157"/>
      <c r="M17" s="157"/>
      <c r="N17" s="157"/>
      <c r="O17" s="157"/>
      <c r="P17" s="157"/>
      <c r="Q17" s="157"/>
      <c r="R17" s="15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</row>
    <row r="18" spans="1:216" s="13" customFormat="1" ht="30" customHeight="1" x14ac:dyDescent="0.3">
      <c r="A18" s="77" t="s">
        <v>42</v>
      </c>
      <c r="B18" s="106" t="s">
        <v>45</v>
      </c>
      <c r="C18" s="106"/>
      <c r="D18" s="106"/>
      <c r="E18" s="106"/>
      <c r="F18" s="58"/>
      <c r="G18" s="99" t="s">
        <v>78</v>
      </c>
      <c r="H18" s="71"/>
      <c r="I18" s="89" t="str">
        <f>IF(F18&gt;70,"Ja","Nein")</f>
        <v>Nein</v>
      </c>
      <c r="J18" s="158"/>
      <c r="K18" s="158"/>
      <c r="L18" s="158"/>
      <c r="M18" s="158"/>
      <c r="N18" s="158"/>
      <c r="O18" s="158"/>
      <c r="P18" s="158"/>
      <c r="Q18" s="158"/>
      <c r="R18" s="15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</row>
    <row r="19" spans="1:216" s="9" customFormat="1" ht="30" customHeight="1" x14ac:dyDescent="0.3">
      <c r="A19" s="14" t="s">
        <v>88</v>
      </c>
      <c r="B19" s="14" t="s">
        <v>89</v>
      </c>
      <c r="C19" s="15"/>
      <c r="D19" s="19"/>
      <c r="E19" s="63"/>
      <c r="F19" s="64"/>
      <c r="G19" s="65"/>
      <c r="H19" s="49" t="s">
        <v>60</v>
      </c>
      <c r="I19" s="31"/>
      <c r="J19" s="14" t="s">
        <v>88</v>
      </c>
      <c r="K19" s="14" t="s">
        <v>89</v>
      </c>
      <c r="L19" s="15"/>
      <c r="M19" s="40"/>
      <c r="N19" s="41"/>
      <c r="O19" s="42"/>
      <c r="P19" s="43"/>
      <c r="Q19" s="49" t="s">
        <v>67</v>
      </c>
      <c r="R19" s="31"/>
    </row>
    <row r="20" spans="1:216" s="9" customFormat="1" ht="51" customHeight="1" x14ac:dyDescent="0.3">
      <c r="A20" s="44" t="s">
        <v>2</v>
      </c>
      <c r="B20" s="107" t="s">
        <v>16</v>
      </c>
      <c r="C20" s="108"/>
      <c r="D20" s="108"/>
      <c r="E20" s="20"/>
      <c r="F20" s="21"/>
      <c r="G20" s="26" t="s">
        <v>69</v>
      </c>
      <c r="H20" s="28" t="s">
        <v>20</v>
      </c>
      <c r="I20" s="74" t="s">
        <v>13</v>
      </c>
    </row>
    <row r="21" spans="1:216" ht="27" customHeight="1" x14ac:dyDescent="0.3">
      <c r="A21" s="109" t="s">
        <v>3</v>
      </c>
      <c r="B21" s="110" t="s">
        <v>14</v>
      </c>
      <c r="C21" s="110"/>
      <c r="D21" s="94"/>
      <c r="E21" s="111"/>
      <c r="F21" s="112"/>
      <c r="G21" s="100" t="s">
        <v>77</v>
      </c>
      <c r="H21" s="71"/>
      <c r="I21" s="27" t="str">
        <f>IF(D21&lt;0.5,"Nein","Ja")</f>
        <v>Nein</v>
      </c>
      <c r="J21" s="9"/>
      <c r="K21" s="9"/>
      <c r="L21" s="9"/>
      <c r="M21" s="9"/>
      <c r="N21" s="9"/>
      <c r="O21" s="9"/>
      <c r="P21" s="9"/>
      <c r="Q21" s="9"/>
      <c r="R21" s="9"/>
      <c r="S21" s="6"/>
    </row>
    <row r="22" spans="1:216" ht="27" customHeight="1" x14ac:dyDescent="0.3">
      <c r="A22" s="109"/>
      <c r="B22" s="110" t="s">
        <v>15</v>
      </c>
      <c r="C22" s="110"/>
      <c r="D22" s="94"/>
      <c r="E22" s="111"/>
      <c r="F22" s="112"/>
      <c r="G22" s="100" t="s">
        <v>75</v>
      </c>
      <c r="H22" s="70"/>
      <c r="I22" s="27" t="str">
        <f>IF(D22&gt;15,"Nein","Ja")</f>
        <v>Ja</v>
      </c>
      <c r="J22" s="9"/>
      <c r="K22" s="9"/>
      <c r="L22" s="9"/>
      <c r="M22" s="9"/>
      <c r="N22" s="9"/>
      <c r="O22" s="9"/>
      <c r="P22" s="9"/>
      <c r="Q22" s="9"/>
      <c r="R22" s="9"/>
      <c r="S22" s="6"/>
    </row>
    <row r="23" spans="1:216" ht="27" customHeight="1" x14ac:dyDescent="0.3">
      <c r="A23" s="109" t="s">
        <v>4</v>
      </c>
      <c r="B23" s="110" t="s">
        <v>43</v>
      </c>
      <c r="C23" s="110"/>
      <c r="D23" s="95"/>
      <c r="E23" s="111"/>
      <c r="F23" s="112"/>
      <c r="G23" s="101" t="s">
        <v>74</v>
      </c>
      <c r="H23" s="88" t="e">
        <f>D23/G7</f>
        <v>#DIV/0!</v>
      </c>
      <c r="I23" s="27" t="e">
        <f>IF(H23&gt;0.06,"Nein","Ja")</f>
        <v>#DIV/0!</v>
      </c>
      <c r="J23" s="9"/>
      <c r="K23" s="9"/>
      <c r="L23" s="9"/>
      <c r="M23" s="9"/>
      <c r="N23" s="9"/>
      <c r="O23" s="9"/>
      <c r="P23" s="9"/>
      <c r="Q23" s="9"/>
      <c r="R23" s="9"/>
      <c r="S23" s="2"/>
    </row>
    <row r="24" spans="1:216" ht="27" customHeight="1" x14ac:dyDescent="0.3">
      <c r="A24" s="109"/>
      <c r="B24" s="110" t="s">
        <v>44</v>
      </c>
      <c r="C24" s="110"/>
      <c r="D24" s="95"/>
      <c r="E24" s="70"/>
      <c r="F24" s="70"/>
      <c r="G24" s="102" t="s">
        <v>73</v>
      </c>
      <c r="H24" s="88" t="e">
        <f>D24/G7</f>
        <v>#DIV/0!</v>
      </c>
      <c r="I24" s="27" t="e">
        <f>IF(H24&gt;0.25,"Nein","Ja")</f>
        <v>#DIV/0!</v>
      </c>
      <c r="J24" s="9"/>
      <c r="K24" s="9"/>
      <c r="L24" s="9"/>
      <c r="M24" s="9"/>
      <c r="N24" s="9"/>
      <c r="O24" s="9"/>
      <c r="P24" s="9"/>
      <c r="Q24" s="9"/>
      <c r="R24" s="9"/>
      <c r="S24" s="2"/>
    </row>
    <row r="25" spans="1:216" ht="27.75" customHeight="1" x14ac:dyDescent="0.3">
      <c r="A25" s="109" t="s">
        <v>5</v>
      </c>
      <c r="B25" s="116" t="s">
        <v>17</v>
      </c>
      <c r="C25" s="116"/>
      <c r="D25" s="53"/>
      <c r="E25" s="116" t="s">
        <v>19</v>
      </c>
      <c r="F25" s="118">
        <f>SUM(D25,D26,D27)</f>
        <v>0</v>
      </c>
      <c r="G25" s="113" t="s">
        <v>76</v>
      </c>
      <c r="H25" s="123" t="e">
        <f>F25/G7</f>
        <v>#DIV/0!</v>
      </c>
      <c r="I25" s="122" t="e">
        <f>IF(H25&gt;0.05,"Nein","Ja")</f>
        <v>#DIV/0!</v>
      </c>
      <c r="J25" s="9"/>
      <c r="K25" s="9"/>
      <c r="L25" s="9"/>
      <c r="M25" s="9"/>
      <c r="N25" s="9"/>
      <c r="O25" s="9"/>
      <c r="P25" s="9"/>
      <c r="Q25" s="9"/>
      <c r="R25" s="9"/>
      <c r="S25" s="2"/>
    </row>
    <row r="26" spans="1:216" ht="27.75" customHeight="1" x14ac:dyDescent="0.3">
      <c r="A26" s="109"/>
      <c r="B26" s="116" t="s">
        <v>29</v>
      </c>
      <c r="C26" s="116"/>
      <c r="D26" s="53"/>
      <c r="E26" s="117"/>
      <c r="F26" s="118"/>
      <c r="G26" s="113"/>
      <c r="H26" s="123"/>
      <c r="I26" s="122"/>
      <c r="J26" s="9"/>
      <c r="K26" s="9"/>
      <c r="L26" s="9"/>
      <c r="M26" s="9"/>
      <c r="N26" s="9"/>
      <c r="O26" s="9"/>
      <c r="P26" s="9"/>
      <c r="Q26" s="9"/>
      <c r="R26" s="9"/>
      <c r="S26" s="2"/>
    </row>
    <row r="27" spans="1:216" ht="27.75" customHeight="1" x14ac:dyDescent="0.3">
      <c r="A27" s="109"/>
      <c r="B27" s="116" t="s">
        <v>18</v>
      </c>
      <c r="C27" s="116"/>
      <c r="D27" s="53"/>
      <c r="E27" s="117"/>
      <c r="F27" s="118"/>
      <c r="G27" s="113"/>
      <c r="H27" s="123"/>
      <c r="I27" s="122"/>
      <c r="J27" s="9"/>
      <c r="K27" s="9"/>
      <c r="L27" s="9"/>
      <c r="M27" s="9"/>
      <c r="N27" s="9"/>
      <c r="O27" s="9"/>
      <c r="P27" s="9"/>
      <c r="Q27" s="9"/>
      <c r="R27" s="9"/>
      <c r="S27" s="2"/>
    </row>
    <row r="28" spans="1:216" ht="27.75" customHeight="1" x14ac:dyDescent="0.3">
      <c r="A28" s="60"/>
      <c r="B28" s="142" t="s">
        <v>58</v>
      </c>
      <c r="C28" s="142"/>
      <c r="D28" s="53"/>
      <c r="E28" s="72"/>
      <c r="F28" s="119"/>
      <c r="G28" s="120"/>
      <c r="H28" s="120"/>
      <c r="I28" s="121"/>
      <c r="J28" s="9"/>
      <c r="K28" s="9"/>
      <c r="L28" s="9"/>
      <c r="M28" s="9"/>
      <c r="N28" s="9"/>
      <c r="O28" s="9"/>
      <c r="P28" s="9"/>
      <c r="Q28" s="9"/>
      <c r="R28" s="9"/>
      <c r="S28" s="2"/>
    </row>
    <row r="29" spans="1:216" ht="27" customHeight="1" x14ac:dyDescent="0.3">
      <c r="A29" s="45" t="s">
        <v>24</v>
      </c>
      <c r="B29" s="116" t="s">
        <v>25</v>
      </c>
      <c r="C29" s="116"/>
      <c r="D29" s="53"/>
      <c r="E29" s="143"/>
      <c r="F29" s="143"/>
      <c r="G29" s="30" t="s">
        <v>72</v>
      </c>
      <c r="H29" s="29" t="e">
        <f>D29/D28</f>
        <v>#DIV/0!</v>
      </c>
      <c r="I29" s="75" t="e">
        <f>IF(H29&gt;0.1,"Nein","Ja")</f>
        <v>#DIV/0!</v>
      </c>
      <c r="J29" s="9"/>
      <c r="K29" s="9"/>
      <c r="L29" s="9"/>
      <c r="M29" s="9"/>
      <c r="N29" s="9"/>
      <c r="O29" s="9"/>
      <c r="P29" s="9"/>
      <c r="Q29" s="9"/>
      <c r="R29" s="9"/>
      <c r="S29" s="2"/>
    </row>
    <row r="30" spans="1:216" ht="27" customHeight="1" x14ac:dyDescent="0.3">
      <c r="A30" s="109" t="s">
        <v>6</v>
      </c>
      <c r="B30" s="117" t="s">
        <v>21</v>
      </c>
      <c r="C30" s="117"/>
      <c r="D30" s="53"/>
      <c r="E30" s="116" t="s">
        <v>23</v>
      </c>
      <c r="F30" s="118">
        <f>SUM(D30+D31)</f>
        <v>0</v>
      </c>
      <c r="G30" s="113" t="s">
        <v>70</v>
      </c>
      <c r="H30" s="115" t="e">
        <f>F30/D28</f>
        <v>#DIV/0!</v>
      </c>
      <c r="I30" s="122" t="e">
        <f>IF(H30&gt;0.1,"Nein","Ja")</f>
        <v>#DIV/0!</v>
      </c>
      <c r="J30" s="9"/>
      <c r="K30" s="9"/>
      <c r="L30" s="9"/>
      <c r="M30" s="9"/>
      <c r="N30" s="9"/>
      <c r="O30" s="9"/>
      <c r="P30" s="9"/>
      <c r="Q30" s="9"/>
      <c r="R30" s="9"/>
      <c r="S30" s="7"/>
    </row>
    <row r="31" spans="1:216" ht="42" customHeight="1" x14ac:dyDescent="0.3">
      <c r="A31" s="109"/>
      <c r="B31" s="116" t="s">
        <v>22</v>
      </c>
      <c r="C31" s="116"/>
      <c r="D31" s="53"/>
      <c r="E31" s="117"/>
      <c r="F31" s="118"/>
      <c r="G31" s="114"/>
      <c r="H31" s="115"/>
      <c r="I31" s="122"/>
      <c r="J31" s="9"/>
      <c r="K31" s="9"/>
      <c r="L31" s="9"/>
      <c r="M31" s="9"/>
      <c r="N31" s="9"/>
      <c r="O31" s="9"/>
      <c r="P31" s="9"/>
      <c r="Q31" s="9"/>
      <c r="R31" s="9"/>
      <c r="S31" s="7"/>
    </row>
    <row r="32" spans="1:216" ht="34.5" customHeight="1" x14ac:dyDescent="0.3">
      <c r="A32" s="109" t="s">
        <v>7</v>
      </c>
      <c r="B32" s="116" t="s">
        <v>27</v>
      </c>
      <c r="C32" s="116"/>
      <c r="D32" s="53"/>
      <c r="E32" s="146" t="s">
        <v>26</v>
      </c>
      <c r="F32" s="118">
        <f>SUM(D32+D33)</f>
        <v>0</v>
      </c>
      <c r="G32" s="147" t="s">
        <v>71</v>
      </c>
      <c r="H32" s="145" t="e">
        <f>F32/D28</f>
        <v>#DIV/0!</v>
      </c>
      <c r="I32" s="122" t="e">
        <f>IF(H32&gt;0.1,"Nein","Ja")</f>
        <v>#DIV/0!</v>
      </c>
      <c r="J32" s="9"/>
      <c r="K32" s="9"/>
      <c r="L32" s="9"/>
      <c r="M32" s="9"/>
      <c r="N32" s="9"/>
      <c r="O32" s="9"/>
      <c r="P32" s="9"/>
      <c r="Q32" s="9"/>
      <c r="R32" s="9"/>
      <c r="S32" s="7"/>
    </row>
    <row r="33" spans="1:19" ht="57" customHeight="1" x14ac:dyDescent="0.3">
      <c r="A33" s="109"/>
      <c r="B33" s="116" t="s">
        <v>39</v>
      </c>
      <c r="C33" s="116"/>
      <c r="D33" s="53"/>
      <c r="E33" s="117"/>
      <c r="F33" s="118"/>
      <c r="G33" s="148"/>
      <c r="H33" s="145"/>
      <c r="I33" s="122"/>
      <c r="J33" s="9"/>
      <c r="K33" s="9"/>
      <c r="L33" s="9"/>
      <c r="M33" s="9"/>
      <c r="N33" s="9"/>
      <c r="O33" s="9"/>
      <c r="P33" s="9"/>
      <c r="Q33" s="9"/>
      <c r="R33" s="9"/>
      <c r="S33" s="7"/>
    </row>
    <row r="34" spans="1:19" ht="28.5" customHeight="1" x14ac:dyDescent="0.3">
      <c r="A34" s="93"/>
      <c r="B34" s="144"/>
      <c r="C34" s="144"/>
      <c r="D34" s="144"/>
      <c r="E34" s="144"/>
      <c r="F34" s="144"/>
      <c r="G34" s="144"/>
      <c r="H34" s="144"/>
      <c r="I34" s="144"/>
      <c r="J34" s="9"/>
      <c r="K34" s="9"/>
      <c r="L34" s="9"/>
      <c r="M34" s="9"/>
      <c r="N34" s="9"/>
      <c r="O34" s="9"/>
      <c r="P34" s="9"/>
      <c r="Q34" s="9"/>
      <c r="R34" s="9"/>
      <c r="S34" s="7"/>
    </row>
    <row r="35" spans="1:19" x14ac:dyDescent="0.3">
      <c r="A35" s="14" t="s">
        <v>88</v>
      </c>
      <c r="B35" s="14" t="s">
        <v>89</v>
      </c>
      <c r="C35" s="15"/>
      <c r="D35" s="40"/>
      <c r="E35" s="41"/>
      <c r="F35" s="42"/>
      <c r="G35" s="43"/>
      <c r="H35" s="48" t="s">
        <v>66</v>
      </c>
      <c r="I35" s="7"/>
      <c r="J35" s="9"/>
      <c r="K35" s="9"/>
      <c r="L35" s="9"/>
      <c r="M35" s="9"/>
      <c r="N35" s="9"/>
      <c r="O35" s="9"/>
      <c r="P35" s="9"/>
      <c r="Q35" s="9"/>
      <c r="R35" s="9"/>
      <c r="S35" s="7"/>
    </row>
    <row r="37" spans="1:19" x14ac:dyDescent="0.3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P37" s="8"/>
      <c r="Q37" s="8"/>
      <c r="R37" s="8"/>
      <c r="S37" s="8"/>
    </row>
    <row r="39" spans="1:19" x14ac:dyDescent="0.3">
      <c r="C39" s="9"/>
      <c r="D39" s="9"/>
    </row>
    <row r="40" spans="1:19" x14ac:dyDescent="0.3">
      <c r="B40" s="18"/>
      <c r="C40" s="17"/>
      <c r="D40" s="17"/>
    </row>
    <row r="41" spans="1:19" s="9" customFormat="1" x14ac:dyDescent="0.3">
      <c r="B41" s="12"/>
      <c r="C41" s="18"/>
      <c r="D41" s="18"/>
      <c r="E41" s="11"/>
      <c r="F41" s="5"/>
      <c r="G41" s="3"/>
      <c r="H41" s="4"/>
      <c r="I41" s="5"/>
      <c r="J41" s="3"/>
      <c r="K41" s="4"/>
      <c r="L41" s="5"/>
      <c r="M41" s="3"/>
    </row>
    <row r="42" spans="1:19" s="9" customFormat="1" x14ac:dyDescent="0.3">
      <c r="B42" s="4"/>
      <c r="C42" s="4"/>
      <c r="D42" s="11"/>
      <c r="E42" s="11"/>
      <c r="F42" s="5"/>
      <c r="G42" s="3"/>
      <c r="H42" s="4"/>
      <c r="I42" s="5"/>
      <c r="J42" s="3"/>
      <c r="K42" s="4"/>
      <c r="L42" s="5"/>
      <c r="M42" s="3"/>
    </row>
    <row r="43" spans="1:19" s="9" customFormat="1" x14ac:dyDescent="0.3">
      <c r="B43" s="12"/>
      <c r="C43" s="12"/>
      <c r="D43" s="10"/>
      <c r="E43" s="11"/>
      <c r="F43" s="5"/>
      <c r="G43" s="4"/>
      <c r="H43" s="4"/>
      <c r="I43" s="5"/>
      <c r="J43" s="12"/>
      <c r="K43" s="4"/>
      <c r="L43" s="5"/>
      <c r="M43" s="12"/>
    </row>
    <row r="44" spans="1:19" s="9" customFormat="1" x14ac:dyDescent="0.3">
      <c r="B44" s="16"/>
      <c r="C44" s="18"/>
      <c r="D44" s="10"/>
      <c r="E44" s="11"/>
      <c r="F44" s="5"/>
      <c r="G44" s="4"/>
      <c r="H44" s="4"/>
      <c r="I44" s="5"/>
      <c r="J44" s="12"/>
      <c r="K44" s="4"/>
      <c r="L44" s="5"/>
      <c r="M44" s="4"/>
    </row>
    <row r="45" spans="1:19" s="9" customFormat="1" x14ac:dyDescent="0.3">
      <c r="B45" s="10"/>
      <c r="C45" s="10"/>
      <c r="D45" s="10"/>
      <c r="E45" s="11"/>
      <c r="F45" s="5"/>
      <c r="G45" s="4"/>
      <c r="H45" s="4"/>
      <c r="I45" s="5"/>
      <c r="J45" s="12"/>
      <c r="K45" s="4"/>
      <c r="L45" s="5"/>
      <c r="M45" s="12"/>
    </row>
  </sheetData>
  <sheetProtection algorithmName="SHA-512" hashValue="1amV9rbGkpLj7K2ZAfhzns56walA2zx7lFUkfYXgXpgl7KKRFSMRkulZNUedQVkAzoGCI15vVxZOFbu616idRQ==" saltValue="GIn3s3KqVth+FKBiPUsmqw==" spinCount="100000" sheet="1" selectLockedCells="1"/>
  <mergeCells count="61">
    <mergeCell ref="J17:R17"/>
    <mergeCell ref="J18:R18"/>
    <mergeCell ref="K15:N15"/>
    <mergeCell ref="K16:N16"/>
    <mergeCell ref="K10:N10"/>
    <mergeCell ref="K11:N11"/>
    <mergeCell ref="K12:N12"/>
    <mergeCell ref="K13:N13"/>
    <mergeCell ref="K14:N14"/>
    <mergeCell ref="J5:R6"/>
    <mergeCell ref="J8:R8"/>
    <mergeCell ref="J7:R7"/>
    <mergeCell ref="J1:R4"/>
    <mergeCell ref="K9:O9"/>
    <mergeCell ref="B34:I34"/>
    <mergeCell ref="H32:H33"/>
    <mergeCell ref="I32:I33"/>
    <mergeCell ref="B33:C33"/>
    <mergeCell ref="A32:A33"/>
    <mergeCell ref="B32:C32"/>
    <mergeCell ref="E32:E33"/>
    <mergeCell ref="F32:F33"/>
    <mergeCell ref="G32:G33"/>
    <mergeCell ref="B28:C28"/>
    <mergeCell ref="E29:F29"/>
    <mergeCell ref="A30:A31"/>
    <mergeCell ref="B30:C30"/>
    <mergeCell ref="E30:E31"/>
    <mergeCell ref="A1:I4"/>
    <mergeCell ref="G5:G6"/>
    <mergeCell ref="C7:D7"/>
    <mergeCell ref="B5:F6"/>
    <mergeCell ref="H5:I6"/>
    <mergeCell ref="A5:A6"/>
    <mergeCell ref="G30:G31"/>
    <mergeCell ref="H30:H31"/>
    <mergeCell ref="A25:A27"/>
    <mergeCell ref="B25:C25"/>
    <mergeCell ref="E25:E27"/>
    <mergeCell ref="F25:F27"/>
    <mergeCell ref="B26:C26"/>
    <mergeCell ref="B27:C27"/>
    <mergeCell ref="F30:F31"/>
    <mergeCell ref="B31:C31"/>
    <mergeCell ref="F28:I28"/>
    <mergeCell ref="I30:I31"/>
    <mergeCell ref="G25:G27"/>
    <mergeCell ref="H25:H27"/>
    <mergeCell ref="I25:I27"/>
    <mergeCell ref="B29:C29"/>
    <mergeCell ref="B18:E18"/>
    <mergeCell ref="B20:D20"/>
    <mergeCell ref="A23:A24"/>
    <mergeCell ref="B23:C23"/>
    <mergeCell ref="E23:F23"/>
    <mergeCell ref="B24:C24"/>
    <mergeCell ref="A21:A22"/>
    <mergeCell ref="B21:C21"/>
    <mergeCell ref="E21:F21"/>
    <mergeCell ref="B22:C22"/>
    <mergeCell ref="E22:F22"/>
  </mergeCells>
  <conditionalFormatting sqref="R19 I18:I19">
    <cfRule type="containsText" dxfId="41" priority="69" operator="containsText" text="Ja">
      <formula>NOT(ISERROR(SEARCH("Ja",I18)))</formula>
    </cfRule>
    <cfRule type="containsText" dxfId="40" priority="78" operator="containsText" text="Nein">
      <formula>NOT(ISERROR(SEARCH("Nein",I18)))</formula>
    </cfRule>
  </conditionalFormatting>
  <conditionalFormatting sqref="H10:H11 H18">
    <cfRule type="cellIs" dxfId="39" priority="44" operator="greaterThanOrEqual">
      <formula>0.1</formula>
    </cfRule>
  </conditionalFormatting>
  <conditionalFormatting sqref="H12">
    <cfRule type="cellIs" dxfId="38" priority="43" operator="greaterThanOrEqual">
      <formula>0.1</formula>
    </cfRule>
  </conditionalFormatting>
  <conditionalFormatting sqref="H13">
    <cfRule type="cellIs" dxfId="37" priority="41" operator="greaterThanOrEqual">
      <formula>0.15</formula>
    </cfRule>
  </conditionalFormatting>
  <conditionalFormatting sqref="H14">
    <cfRule type="cellIs" dxfId="36" priority="40" operator="greaterThanOrEqual">
      <formula>0.1</formula>
    </cfRule>
  </conditionalFormatting>
  <conditionalFormatting sqref="H15">
    <cfRule type="cellIs" dxfId="35" priority="39" operator="greaterThanOrEqual">
      <formula>0.15</formula>
    </cfRule>
  </conditionalFormatting>
  <conditionalFormatting sqref="H16">
    <cfRule type="cellIs" dxfId="34" priority="38" operator="greaterThanOrEqual">
      <formula>0.05</formula>
    </cfRule>
  </conditionalFormatting>
  <conditionalFormatting sqref="I10:I11">
    <cfRule type="containsText" dxfId="33" priority="29" operator="containsText" text="Ja">
      <formula>NOT(ISERROR(SEARCH("Ja",I10)))</formula>
    </cfRule>
    <cfRule type="containsText" dxfId="32" priority="37" operator="containsText" text="Nein">
      <formula>NOT(ISERROR(SEARCH("Nein",I10)))</formula>
    </cfRule>
  </conditionalFormatting>
  <conditionalFormatting sqref="I12">
    <cfRule type="containsText" dxfId="31" priority="28" operator="containsText" text="Ja">
      <formula>NOT(ISERROR(SEARCH("Ja",I12)))</formula>
    </cfRule>
    <cfRule type="containsText" dxfId="30" priority="36" operator="containsText" text="Nein">
      <formula>NOT(ISERROR(SEARCH("Nein",I12)))</formula>
    </cfRule>
  </conditionalFormatting>
  <conditionalFormatting sqref="I13">
    <cfRule type="containsText" dxfId="29" priority="25" operator="containsText" text="Ja">
      <formula>NOT(ISERROR(SEARCH("Ja",I13)))</formula>
    </cfRule>
    <cfRule type="containsText" dxfId="28" priority="26" operator="containsText" text="Ja">
      <formula>NOT(ISERROR(SEARCH("Ja",I13)))</formula>
    </cfRule>
    <cfRule type="containsText" dxfId="27" priority="34" operator="containsText" text="Nein">
      <formula>NOT(ISERROR(SEARCH("Nein",I13)))</formula>
    </cfRule>
  </conditionalFormatting>
  <conditionalFormatting sqref="I14">
    <cfRule type="containsText" dxfId="26" priority="24" operator="containsText" text="Ja">
      <formula>NOT(ISERROR(SEARCH("Ja",I14)))</formula>
    </cfRule>
    <cfRule type="containsText" dxfId="25" priority="33" operator="containsText" text="Nein">
      <formula>NOT(ISERROR(SEARCH("Nein",I14)))</formula>
    </cfRule>
  </conditionalFormatting>
  <conditionalFormatting sqref="I15">
    <cfRule type="containsText" dxfId="24" priority="23" operator="containsText" text="Ja">
      <formula>NOT(ISERROR(SEARCH("Ja",I15)))</formula>
    </cfRule>
    <cfRule type="containsText" dxfId="23" priority="31" operator="containsText" text="Nein">
      <formula>NOT(ISERROR(SEARCH("Nein",I15)))</formula>
    </cfRule>
    <cfRule type="containsText" dxfId="22" priority="32" operator="containsText" text="Nein">
      <formula>NOT(ISERROR(SEARCH("Nein",I15)))</formula>
    </cfRule>
  </conditionalFormatting>
  <conditionalFormatting sqref="I16">
    <cfRule type="containsText" dxfId="21" priority="22" operator="containsText" text="Ja">
      <formula>NOT(ISERROR(SEARCH("Ja",I16)))</formula>
    </cfRule>
    <cfRule type="containsText" dxfId="20" priority="30" operator="containsText" text="Nein">
      <formula>NOT(ISERROR(SEARCH("Nein",I16)))</formula>
    </cfRule>
  </conditionalFormatting>
  <conditionalFormatting sqref="I21">
    <cfRule type="containsText" dxfId="19" priority="20" operator="containsText" text="Ja">
      <formula>NOT(ISERROR(SEARCH("Ja",I21)))</formula>
    </cfRule>
    <cfRule type="containsText" dxfId="18" priority="21" operator="containsText" text="Nein">
      <formula>NOT(ISERROR(SEARCH("Nein",I21)))</formula>
    </cfRule>
  </conditionalFormatting>
  <conditionalFormatting sqref="I22">
    <cfRule type="containsText" dxfId="17" priority="18" operator="containsText" text="Ja">
      <formula>NOT(ISERROR(SEARCH("Ja",I22)))</formula>
    </cfRule>
    <cfRule type="containsText" dxfId="16" priority="19" operator="containsText" text="Nein">
      <formula>NOT(ISERROR(SEARCH("Nein",I22)))</formula>
    </cfRule>
  </conditionalFormatting>
  <conditionalFormatting sqref="I23">
    <cfRule type="containsText" dxfId="15" priority="16" operator="containsText" text="Ja">
      <formula>NOT(ISERROR(SEARCH("Ja",I23)))</formula>
    </cfRule>
    <cfRule type="containsText" dxfId="14" priority="17" operator="containsText" text="Nein">
      <formula>NOT(ISERROR(SEARCH("Nein",I23)))</formula>
    </cfRule>
  </conditionalFormatting>
  <conditionalFormatting sqref="I24">
    <cfRule type="containsText" dxfId="13" priority="14" operator="containsText" text="Ja">
      <formula>NOT(ISERROR(SEARCH("Ja",I24)))</formula>
    </cfRule>
    <cfRule type="containsText" dxfId="12" priority="15" operator="containsText" text="Nein">
      <formula>NOT(ISERROR(SEARCH("Nein",I24)))</formula>
    </cfRule>
  </conditionalFormatting>
  <conditionalFormatting sqref="I25:I27 I29">
    <cfRule type="containsText" dxfId="11" priority="12" operator="containsText" text="Ja">
      <formula>NOT(ISERROR(SEARCH("Ja",I25)))</formula>
    </cfRule>
    <cfRule type="containsText" dxfId="10" priority="13" operator="containsText" text="Nein">
      <formula>NOT(ISERROR(SEARCH("Nein",I25)))</formula>
    </cfRule>
  </conditionalFormatting>
  <conditionalFormatting sqref="I30:I32">
    <cfRule type="containsText" dxfId="9" priority="10" operator="containsText" text="Ja">
      <formula>NOT(ISERROR(SEARCH("Ja",I30)))</formula>
    </cfRule>
    <cfRule type="containsText" dxfId="8" priority="11" operator="containsText" text="Nein">
      <formula>NOT(ISERROR(SEARCH("Nein",I30)))</formula>
    </cfRule>
  </conditionalFormatting>
  <conditionalFormatting sqref="I29">
    <cfRule type="containsText" dxfId="7" priority="8" operator="containsText" text="Ja">
      <formula>NOT(ISERROR(SEARCH("Ja",I29)))</formula>
    </cfRule>
    <cfRule type="containsText" dxfId="6" priority="9" operator="containsText" text="Nein">
      <formula>NOT(ISERROR(SEARCH("Nein",I29)))</formula>
    </cfRule>
  </conditionalFormatting>
  <conditionalFormatting sqref="I32:I33">
    <cfRule type="containsText" dxfId="5" priority="6" operator="containsText" text="Ja">
      <formula>NOT(ISERROR(SEARCH("Ja",I32)))</formula>
    </cfRule>
    <cfRule type="containsText" dxfId="4" priority="7" operator="containsText" text="Nein">
      <formula>NOT(ISERROR(SEARCH("Nein",I32)))</formula>
    </cfRule>
  </conditionalFormatting>
  <conditionalFormatting sqref="R10">
    <cfRule type="containsText" dxfId="3" priority="4" operator="containsText" text="Ja">
      <formula>NOT(ISERROR(SEARCH("Ja",R10)))</formula>
    </cfRule>
    <cfRule type="containsText" dxfId="2" priority="5" operator="containsText" text="Nein">
      <formula>NOT(ISERROR(SEARCH("Nein",R10)))</formula>
    </cfRule>
  </conditionalFormatting>
  <conditionalFormatting sqref="R12:R16">
    <cfRule type="containsText" dxfId="1" priority="2" operator="containsText" text="Nein">
      <formula>NOT(ISERROR(SEARCH("Nein",R12)))</formula>
    </cfRule>
  </conditionalFormatting>
  <conditionalFormatting sqref="R12:R16">
    <cfRule type="containsText" dxfId="0" priority="1" operator="containsText" text="Ja">
      <formula>NOT(ISERROR(SEARCH("Ja",R12)))</formula>
    </cfRule>
  </conditionalFormatting>
  <printOptions horizontalCentered="1" verticalCentered="1"/>
  <pageMargins left="0.31496062992125984" right="0.31496062992125984" top="0.59055118110236227" bottom="0.59055118110236227" header="0.31496062992125984" footer="0.51181102362204722"/>
  <pageSetup paperSize="9" orientation="landscape" r:id="rId1"/>
  <headerFooter>
    <oddFooter xml:space="preserve">&amp;C  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Schiemann, Tobias</dc:creator>
  <cp:lastModifiedBy>Weiß, Nicole</cp:lastModifiedBy>
  <cp:lastPrinted>2023-02-08T11:54:40Z</cp:lastPrinted>
  <dcterms:created xsi:type="dcterms:W3CDTF">2022-07-22T13:00:13Z</dcterms:created>
  <dcterms:modified xsi:type="dcterms:W3CDTF">2024-03-05T11:59:06Z</dcterms:modified>
</cp:coreProperties>
</file>