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showInkAnnotation="0" codeName="DieseArbeitsmappe" defaultThemeVersion="124226"/>
  <bookViews>
    <workbookView xWindow="240" yWindow="105" windowWidth="14805" windowHeight="8010"/>
  </bookViews>
  <sheets>
    <sheet name="Angaben zum Audit" sheetId="1" r:id="rId1"/>
    <sheet name="Maßnahmenplan" sheetId="2" r:id="rId2"/>
    <sheet name="Checkliste" sheetId="7" r:id="rId3"/>
    <sheet name="Einstellungen" sheetId="4" r:id="rId4"/>
  </sheets>
  <definedNames>
    <definedName name="_AZeit">Einstellungen!#REF!</definedName>
    <definedName name="_Betriebsname">Einstellungen!$C$7</definedName>
    <definedName name="_Betriesname">Einstellungen!$C$7</definedName>
    <definedName name="_chbx">Einstellungen!$C$9</definedName>
    <definedName name="_Datum">Einstellungen!$C$6</definedName>
    <definedName name="_Dauer">Einstellungen!#REF!</definedName>
    <definedName name="_EZeit">Einstellungen!#REF!</definedName>
    <definedName name="_grau">Einstellungen!$C$10</definedName>
    <definedName name="_KO">Einstellungen!$C$14</definedName>
    <definedName name="_lAbw">Einstellungen!$C$12</definedName>
    <definedName name="_RLV">Einstellungen!$C$8</definedName>
    <definedName name="_sAbw">Einstellungen!$C$13</definedName>
    <definedName name="_Version">Einstellungen!#REF!</definedName>
    <definedName name="_xlnm.Print_Area" localSheetId="0">'Angaben zum Audit'!$A$1:$M$31</definedName>
    <definedName name="_xlnm.Print_Area" localSheetId="2">Checkliste!$A$1:$N$136</definedName>
    <definedName name="_xlnm.Print_Area" localSheetId="1">Maßnahmenplan!$A$1:$J$24</definedName>
    <definedName name="_xlnm.Print_Titles" localSheetId="2">Checkliste!$1:$7</definedName>
  </definedNames>
  <calcPr calcId="162913"/>
</workbook>
</file>

<file path=xl/calcChain.xml><?xml version="1.0" encoding="utf-8"?>
<calcChain xmlns="http://schemas.openxmlformats.org/spreadsheetml/2006/main">
  <c r="C119" i="7" l="1"/>
  <c r="B119" i="7" s="1"/>
  <c r="C120" i="7"/>
  <c r="B120" i="7" s="1"/>
  <c r="C121" i="7"/>
  <c r="B121" i="7" s="1"/>
  <c r="C122" i="7"/>
  <c r="B122" i="7" s="1"/>
  <c r="C123" i="7"/>
  <c r="B123" i="7" s="1"/>
  <c r="C124" i="7"/>
  <c r="B124" i="7" s="1"/>
  <c r="C125" i="7"/>
  <c r="B125" i="7" s="1"/>
  <c r="C126" i="7"/>
  <c r="B126" i="7" s="1"/>
  <c r="C94" i="7"/>
  <c r="B94" i="7" s="1"/>
  <c r="C95" i="7"/>
  <c r="B95" i="7" s="1"/>
  <c r="C96" i="7"/>
  <c r="B96" i="7" s="1"/>
  <c r="C97" i="7"/>
  <c r="D97" i="7" s="1"/>
  <c r="C98" i="7"/>
  <c r="B98" i="7" s="1"/>
  <c r="C99" i="7"/>
  <c r="B99" i="7" s="1"/>
  <c r="C100" i="7"/>
  <c r="B100" i="7" s="1"/>
  <c r="C101" i="7"/>
  <c r="B101" i="7" s="1"/>
  <c r="C102" i="7"/>
  <c r="B102" i="7" s="1"/>
  <c r="C103" i="7"/>
  <c r="B103" i="7" s="1"/>
  <c r="C104" i="7"/>
  <c r="B104" i="7" s="1"/>
  <c r="C105" i="7"/>
  <c r="B105" i="7" s="1"/>
  <c r="C106" i="7"/>
  <c r="B106" i="7" s="1"/>
  <c r="C107" i="7"/>
  <c r="B107" i="7" s="1"/>
  <c r="C108" i="7"/>
  <c r="B108" i="7" s="1"/>
  <c r="C109" i="7"/>
  <c r="B109" i="7" s="1"/>
  <c r="C110" i="7"/>
  <c r="B110" i="7" s="1"/>
  <c r="C111" i="7"/>
  <c r="B111" i="7" s="1"/>
  <c r="C77" i="7"/>
  <c r="B77" i="7" s="1"/>
  <c r="C78" i="7"/>
  <c r="B78" i="7" s="1"/>
  <c r="C79" i="7"/>
  <c r="B79" i="7" s="1"/>
  <c r="C80" i="7"/>
  <c r="B80" i="7" s="1"/>
  <c r="C81" i="7"/>
  <c r="B81" i="7" s="1"/>
  <c r="C82" i="7"/>
  <c r="B82" i="7" s="1"/>
  <c r="C83" i="7"/>
  <c r="B83" i="7" s="1"/>
  <c r="C84" i="7"/>
  <c r="B84" i="7" s="1"/>
  <c r="C85" i="7"/>
  <c r="B85" i="7" s="1"/>
  <c r="C86" i="7"/>
  <c r="B86" i="7" s="1"/>
  <c r="C87" i="7"/>
  <c r="B87" i="7" s="1"/>
  <c r="C64" i="7"/>
  <c r="B64" i="7" s="1"/>
  <c r="C56" i="7"/>
  <c r="B56" i="7" s="1"/>
  <c r="C57" i="7"/>
  <c r="B57" i="7" s="1"/>
  <c r="C45" i="7"/>
  <c r="B45" i="7" s="1"/>
  <c r="C46" i="7"/>
  <c r="B46" i="7" s="1"/>
  <c r="C47" i="7"/>
  <c r="B47" i="7" s="1"/>
  <c r="C48" i="7"/>
  <c r="B48" i="7" s="1"/>
  <c r="C36" i="7"/>
  <c r="B36" i="7" s="1"/>
  <c r="D119" i="7" l="1"/>
  <c r="D120" i="7"/>
  <c r="D123" i="7"/>
  <c r="D125" i="7"/>
  <c r="D122" i="7"/>
  <c r="D121" i="7"/>
  <c r="D126" i="7"/>
  <c r="D96" i="7"/>
  <c r="D124" i="7"/>
  <c r="D94" i="7"/>
  <c r="D95" i="7"/>
  <c r="B97" i="7"/>
  <c r="D100" i="7"/>
  <c r="D98" i="7"/>
  <c r="D99" i="7"/>
  <c r="D101" i="7"/>
  <c r="D103" i="7"/>
  <c r="D102" i="7"/>
  <c r="D77" i="7"/>
  <c r="D104" i="7"/>
  <c r="D107" i="7"/>
  <c r="D105" i="7"/>
  <c r="D106" i="7"/>
  <c r="D108" i="7"/>
  <c r="D110" i="7"/>
  <c r="D109" i="7"/>
  <c r="D111" i="7"/>
  <c r="D78" i="7"/>
  <c r="D80" i="7"/>
  <c r="D79" i="7"/>
  <c r="D56" i="7"/>
  <c r="D82" i="7"/>
  <c r="D81" i="7"/>
  <c r="D85" i="7"/>
  <c r="D84" i="7"/>
  <c r="D83" i="7"/>
  <c r="D87" i="7"/>
  <c r="D86" i="7"/>
  <c r="D64" i="7"/>
  <c r="D46" i="7"/>
  <c r="D57" i="7"/>
  <c r="D45" i="7"/>
  <c r="D47" i="7"/>
  <c r="D48" i="7"/>
  <c r="D36" i="7"/>
  <c r="C19" i="7" l="1"/>
  <c r="B19" i="7" s="1"/>
  <c r="C20" i="7"/>
  <c r="B20" i="7" s="1"/>
  <c r="C21" i="7"/>
  <c r="B21" i="7" s="1"/>
  <c r="C22" i="7"/>
  <c r="B22" i="7" s="1"/>
  <c r="C23" i="7"/>
  <c r="B23" i="7" s="1"/>
  <c r="C24" i="7"/>
  <c r="B24" i="7" s="1"/>
  <c r="C25" i="7"/>
  <c r="B25" i="7" s="1"/>
  <c r="C26" i="7"/>
  <c r="B26" i="7" s="1"/>
  <c r="C27" i="7"/>
  <c r="B27" i="7" s="1"/>
  <c r="C28" i="7"/>
  <c r="B28" i="7" s="1"/>
  <c r="C29" i="7"/>
  <c r="B29" i="7" s="1"/>
  <c r="C14" i="7"/>
  <c r="B14" i="7" s="1"/>
  <c r="C15" i="7"/>
  <c r="B15" i="7" s="1"/>
  <c r="C16" i="7"/>
  <c r="B16" i="7" s="1"/>
  <c r="C17" i="7"/>
  <c r="B17" i="7" s="1"/>
  <c r="D19" i="7" l="1"/>
  <c r="D23" i="7"/>
  <c r="D21" i="7"/>
  <c r="D20" i="7"/>
  <c r="D22" i="7"/>
  <c r="D28" i="7"/>
  <c r="D24" i="7"/>
  <c r="D26" i="7"/>
  <c r="D25" i="7"/>
  <c r="D27" i="7"/>
  <c r="D14" i="7"/>
  <c r="D29" i="7"/>
  <c r="D16" i="7"/>
  <c r="D15" i="7"/>
  <c r="D17" i="7"/>
  <c r="C11" i="7"/>
  <c r="B11" i="7" s="1"/>
  <c r="D11" i="7" l="1"/>
  <c r="C13" i="7"/>
  <c r="D13" i="7" s="1"/>
  <c r="C18" i="7"/>
  <c r="D18" i="7" s="1"/>
  <c r="C133" i="7"/>
  <c r="D133" i="7" s="1"/>
  <c r="C132" i="7"/>
  <c r="B132" i="7" s="1"/>
  <c r="C131" i="7"/>
  <c r="D131" i="7" s="1"/>
  <c r="C130" i="7"/>
  <c r="D130" i="7" s="1"/>
  <c r="C129" i="7"/>
  <c r="D129" i="7" s="1"/>
  <c r="C118" i="7"/>
  <c r="B118" i="7" s="1"/>
  <c r="C117" i="7"/>
  <c r="D117" i="7" s="1"/>
  <c r="C116" i="7"/>
  <c r="D116" i="7" s="1"/>
  <c r="C115" i="7"/>
  <c r="B115" i="7" s="1"/>
  <c r="C112" i="7"/>
  <c r="B112" i="7" s="1"/>
  <c r="C93" i="7"/>
  <c r="D93" i="7" s="1"/>
  <c r="C92" i="7"/>
  <c r="D92" i="7" s="1"/>
  <c r="C91" i="7"/>
  <c r="B91" i="7" s="1"/>
  <c r="C88" i="7"/>
  <c r="B88" i="7" s="1"/>
  <c r="C76" i="7"/>
  <c r="B76" i="7" s="1"/>
  <c r="C75" i="7"/>
  <c r="D75" i="7" s="1"/>
  <c r="C74" i="7"/>
  <c r="D74" i="7" s="1"/>
  <c r="C73" i="7"/>
  <c r="B73" i="7" s="1"/>
  <c r="C70" i="7"/>
  <c r="D70" i="7" s="1"/>
  <c r="C69" i="7"/>
  <c r="B69" i="7" s="1"/>
  <c r="B116" i="7" l="1"/>
  <c r="B131" i="7"/>
  <c r="B13" i="7"/>
  <c r="B70" i="7"/>
  <c r="B75" i="7"/>
  <c r="B130" i="7"/>
  <c r="B74" i="7"/>
  <c r="B93" i="7"/>
  <c r="B133" i="7"/>
  <c r="B129" i="7"/>
  <c r="B92" i="7"/>
  <c r="B117" i="7"/>
  <c r="B18" i="7"/>
  <c r="D69" i="7"/>
  <c r="D132" i="7"/>
  <c r="D115" i="7"/>
  <c r="D118" i="7"/>
  <c r="D91" i="7"/>
  <c r="D112" i="7"/>
  <c r="D88" i="7"/>
  <c r="D73" i="7"/>
  <c r="D76" i="7"/>
  <c r="B2" i="7"/>
  <c r="B2" i="2"/>
  <c r="B2" i="1"/>
  <c r="C65" i="7" l="1"/>
  <c r="B65" i="7" s="1"/>
  <c r="C63" i="7"/>
  <c r="B63" i="7" s="1"/>
  <c r="D65" i="7" l="1"/>
  <c r="D63" i="7"/>
  <c r="C66" i="7"/>
  <c r="D66" i="7" s="1"/>
  <c r="C62" i="7"/>
  <c r="D62" i="7" s="1"/>
  <c r="C58" i="7"/>
  <c r="D58" i="7" s="1"/>
  <c r="C55" i="7"/>
  <c r="D55" i="7" s="1"/>
  <c r="C53" i="7"/>
  <c r="D53" i="7" s="1"/>
  <c r="C54" i="7"/>
  <c r="D54" i="7" s="1"/>
  <c r="C49" i="7"/>
  <c r="B49" i="7" s="1"/>
  <c r="C44" i="7"/>
  <c r="B44" i="7" s="1"/>
  <c r="C43" i="7"/>
  <c r="D43" i="7" s="1"/>
  <c r="C42" i="7"/>
  <c r="D42" i="7" s="1"/>
  <c r="C37" i="7"/>
  <c r="D37" i="7" s="1"/>
  <c r="C38" i="7"/>
  <c r="B38" i="7" s="1"/>
  <c r="C35" i="7"/>
  <c r="D35" i="7" s="1"/>
  <c r="C34" i="7"/>
  <c r="B34" i="7" s="1"/>
  <c r="B66" i="7" l="1"/>
  <c r="B62" i="7"/>
  <c r="B58" i="7"/>
  <c r="B55" i="7"/>
  <c r="B53" i="7"/>
  <c r="B54" i="7"/>
  <c r="D44" i="7"/>
  <c r="D49" i="7"/>
  <c r="B43" i="7"/>
  <c r="B42" i="7"/>
  <c r="B37" i="7"/>
  <c r="B35" i="7"/>
  <c r="D38" i="7"/>
  <c r="D34" i="7"/>
  <c r="C41" i="7" l="1"/>
  <c r="C33" i="7"/>
  <c r="C52" i="7"/>
  <c r="C61" i="7"/>
  <c r="C30" i="7"/>
  <c r="C10" i="7"/>
  <c r="C12" i="7"/>
  <c r="D41" i="7" l="1"/>
  <c r="B41" i="7"/>
  <c r="D52" i="7"/>
  <c r="B52" i="7"/>
  <c r="D10" i="7"/>
  <c r="B10" i="7"/>
  <c r="D61" i="7"/>
  <c r="B61" i="7"/>
  <c r="D33" i="7"/>
  <c r="B33" i="7"/>
  <c r="D30" i="7"/>
  <c r="B30" i="7"/>
  <c r="D12" i="7"/>
  <c r="B12" i="7"/>
</calcChain>
</file>

<file path=xl/sharedStrings.xml><?xml version="1.0" encoding="utf-8"?>
<sst xmlns="http://schemas.openxmlformats.org/spreadsheetml/2006/main" count="600" uniqueCount="339">
  <si>
    <t>Angaben zum Audit</t>
  </si>
  <si>
    <t>Zertifizierungsstelle</t>
  </si>
  <si>
    <t>Name Auditor</t>
  </si>
  <si>
    <t>Markenlizenznehmer</t>
  </si>
  <si>
    <t>Auftraggeber des Audits</t>
  </si>
  <si>
    <t>Auditart</t>
  </si>
  <si>
    <t>Auditzeit</t>
  </si>
  <si>
    <t>Anzahl festgestellter Abweichungen</t>
  </si>
  <si>
    <t>Begründung für verkürzte Auditdauer</t>
  </si>
  <si>
    <t>Ende:</t>
  </si>
  <si>
    <t>Dauer:</t>
  </si>
  <si>
    <t>Das Audit konnte nicht durchgeführt werden</t>
  </si>
  <si>
    <t>Kein Ansprechpartner vor Ort</t>
  </si>
  <si>
    <t>Zugang wurde verweigert</t>
  </si>
  <si>
    <t>X</t>
  </si>
  <si>
    <t>Ort, Datum</t>
  </si>
  <si>
    <t>Unterschrift Betriebsverantwortlicher</t>
  </si>
  <si>
    <t>Unterschrift Auditor</t>
  </si>
  <si>
    <t xml:space="preserve">        Unterschrift Betriebsverantwortlicher</t>
  </si>
  <si>
    <t>Betrieb:</t>
  </si>
  <si>
    <t>Maßnahmenplan</t>
  </si>
  <si>
    <t>Lfd. Nr.</t>
  </si>
  <si>
    <t>Beschreibung der Abweichung</t>
  </si>
  <si>
    <t>Bewertung</t>
  </si>
  <si>
    <t>Vereinbarte Korrekturmaßnahme</t>
  </si>
  <si>
    <t>Behebungsfrist</t>
  </si>
  <si>
    <t>lAbw</t>
  </si>
  <si>
    <t>sAbw</t>
  </si>
  <si>
    <t>K.O.</t>
  </si>
  <si>
    <r>
      <t xml:space="preserve">Bewertung
</t>
    </r>
    <r>
      <rPr>
        <sz val="6"/>
        <color theme="1"/>
        <rFont val="Arial"/>
        <family val="2"/>
      </rPr>
      <t>(lAbw, sAbw, K.O.)</t>
    </r>
  </si>
  <si>
    <t>Prüfkriterien</t>
  </si>
  <si>
    <t>Lfd. Nr</t>
  </si>
  <si>
    <t>Kapitel
Richtlinie</t>
  </si>
  <si>
    <t>Kriterium</t>
  </si>
  <si>
    <t>Erläuterung / 
Durchführungshinweis</t>
  </si>
  <si>
    <t>n.a.</t>
  </si>
  <si>
    <t>Beschreibung</t>
  </si>
  <si>
    <t>grau</t>
  </si>
  <si>
    <t>erfüllt</t>
  </si>
  <si>
    <r>
      <t xml:space="preserve">Auf diesem Tabellenblatt werden dokumentübergreifende Variablen definiert.
Es kann nur der Text der gelben Felder angepasst werden.
</t>
    </r>
    <r>
      <rPr>
        <b/>
        <sz val="11"/>
        <color theme="1"/>
        <rFont val="Arial"/>
        <family val="2"/>
      </rPr>
      <t xml:space="preserve">
</t>
    </r>
    <r>
      <rPr>
        <b/>
        <sz val="11"/>
        <color rgb="FFFF0000"/>
        <rFont val="Arial"/>
        <family val="2"/>
      </rPr>
      <t>ACHTUNG: DIESE SEITE NICHT DRUCKEN!</t>
    </r>
  </si>
  <si>
    <t>Spalte1</t>
  </si>
  <si>
    <t>Spalte2</t>
  </si>
  <si>
    <t>Spalte3</t>
  </si>
  <si>
    <t>Spalte4</t>
  </si>
  <si>
    <t>Spalte5</t>
  </si>
  <si>
    <t>Hilfsspalte_Num</t>
  </si>
  <si>
    <t>Hilfsspalte_Kom</t>
  </si>
  <si>
    <t>Spalte6</t>
  </si>
  <si>
    <t>Spalte7</t>
  </si>
  <si>
    <t>Spalte8</t>
  </si>
  <si>
    <t>Spalte9</t>
  </si>
  <si>
    <t>Spalte10</t>
  </si>
  <si>
    <t>Spalte11</t>
  </si>
  <si>
    <t>Spalte12</t>
  </si>
  <si>
    <t>Auditdatum:</t>
  </si>
  <si>
    <t>Drop Down Menü:</t>
  </si>
  <si>
    <t>Bewertung:</t>
  </si>
  <si>
    <t>Beginn:</t>
  </si>
  <si>
    <t>Auditdatum (TT.MM.JJJJ)</t>
  </si>
  <si>
    <t>Erstaudit:</t>
  </si>
  <si>
    <t>Folgeaudit:</t>
  </si>
  <si>
    <t>Nachaudit:</t>
  </si>
  <si>
    <t>Hiermit bestätige ich, dass die oben aufgeführten Korrekturmaßnahmen zwischen mir und dem Auditor vereinbart wurden. Die Zertifizierungsstelle ist spätestens mit Ablauf der im Maßnahmenplan festgelegten Frist über die Umsetzung einer Korrekturmaßnahme zu informieren.</t>
  </si>
  <si>
    <t>Checklisten Punkt</t>
  </si>
  <si>
    <t xml:space="preserve"> </t>
  </si>
  <si>
    <t>1. Dokumentenüberprüfung</t>
  </si>
  <si>
    <t>Titel der Checkliste:</t>
  </si>
  <si>
    <t>Einstellungen</t>
  </si>
  <si>
    <t>Betriebsname:</t>
  </si>
  <si>
    <t>&lt;- Hier nichts eintragen</t>
  </si>
  <si>
    <t>dd.mm.yyyy</t>
  </si>
  <si>
    <t>zzzzzz</t>
  </si>
  <si>
    <t>Beschreibung / Nachweise / Belege</t>
  </si>
  <si>
    <t>EU-Zulassungsnummer</t>
  </si>
  <si>
    <t>Betrieb /auditierter Standort</t>
  </si>
  <si>
    <t xml:space="preserve">Hiermit bestätige ich die Angaben zum Betrieb und zu Durchführung des Audits. Eine Kopie des Auditberichtes (mindestens dieses Deckblattes) und des Maßnahmenplans habe ich erhalten. </t>
  </si>
  <si>
    <t>Bemerkung</t>
  </si>
  <si>
    <r>
      <t>OK?</t>
    </r>
    <r>
      <rPr>
        <vertAlign val="superscript"/>
        <sz val="10"/>
        <color theme="1"/>
        <rFont val="Arial"/>
        <family val="2"/>
      </rPr>
      <t>1</t>
    </r>
  </si>
  <si>
    <r>
      <rPr>
        <vertAlign val="superscript"/>
        <sz val="10"/>
        <color theme="1"/>
        <rFont val="Arial"/>
        <family val="2"/>
      </rPr>
      <t>1</t>
    </r>
    <r>
      <rPr>
        <sz val="10"/>
        <color theme="1"/>
        <rFont val="Arial"/>
        <family val="2"/>
      </rPr>
      <t>von der Zertifizierungsstelle auszufüllen</t>
    </r>
  </si>
  <si>
    <t xml:space="preserve">
RL Zert 2023
3.3</t>
  </si>
  <si>
    <t>RL Zert 2023
3.2</t>
  </si>
  <si>
    <t>RL Zert 2023
6.4.2</t>
  </si>
  <si>
    <t>Name Auskunftsperson und Funktion im Unternehmen</t>
  </si>
  <si>
    <r>
      <t>Gültig ab: 01.01.</t>
    </r>
    <r>
      <rPr>
        <sz val="8"/>
        <rFont val="Arial"/>
        <family val="2"/>
      </rPr>
      <t>2023</t>
    </r>
    <r>
      <rPr>
        <sz val="8"/>
        <color theme="1"/>
        <rFont val="Arial"/>
        <family val="2"/>
      </rPr>
      <t xml:space="preserve">
*Übergangsfrist für Bestandsbetriebe (Zertifizierung vor 01.01.</t>
    </r>
    <r>
      <rPr>
        <sz val="8"/>
        <rFont val="Arial"/>
        <family val="2"/>
      </rPr>
      <t>;  s. bereichsspezifische Richtlinie, Kap. 1.2</t>
    </r>
    <r>
      <rPr>
        <sz val="8"/>
        <color theme="1"/>
        <rFont val="Arial"/>
        <family val="2"/>
      </rPr>
      <t>): Erfassung von Abweichungen ab 01.01., Berücksichtigung in Risikoeinstufung ab 01.07.</t>
    </r>
  </si>
  <si>
    <t>Der Systemteilnehmer erkennt die Nutzungsbedingungen und Vorgaben der Zertifizierungsstelle an.</t>
  </si>
  <si>
    <r>
      <t xml:space="preserve">Nachweis über einen gültigen Vertrag mit der Zertifizierungsgesellschaft wird im → </t>
    </r>
    <r>
      <rPr>
        <b/>
        <sz val="10"/>
        <color theme="1"/>
        <rFont val="Arial"/>
        <family val="2"/>
      </rPr>
      <t>Betriebsbeschreibung</t>
    </r>
    <r>
      <rPr>
        <sz val="10"/>
        <color theme="1"/>
        <rFont val="Arial"/>
        <family val="2"/>
      </rPr>
      <t xml:space="preserve"> </t>
    </r>
    <r>
      <rPr>
        <b/>
        <sz val="10"/>
        <color theme="1"/>
        <rFont val="Arial"/>
        <family val="2"/>
      </rPr>
      <t>Schlachtung</t>
    </r>
    <r>
      <rPr>
        <sz val="10"/>
        <color theme="1"/>
        <rFont val="Arial"/>
        <family val="2"/>
      </rPr>
      <t xml:space="preserve"> bestätigt. 
</t>
    </r>
    <r>
      <rPr>
        <b/>
        <sz val="10"/>
        <color theme="1"/>
        <rFont val="Arial"/>
        <family val="2"/>
      </rPr>
      <t>Nachweis liegt nicht vor = K.O.</t>
    </r>
  </si>
  <si>
    <t>Der Systemteilnehmer erkennt die Nutzungsbedingungen und Vorgaben des Labelgebers an.</t>
  </si>
  <si>
    <r>
      <t xml:space="preserve">Nachweis wird im → </t>
    </r>
    <r>
      <rPr>
        <b/>
        <sz val="10"/>
        <color theme="1"/>
        <rFont val="Arial"/>
        <family val="2"/>
      </rPr>
      <t>Betriebsbeschreibung Schlachtung</t>
    </r>
    <r>
      <rPr>
        <sz val="10"/>
        <color theme="1"/>
        <rFont val="Arial"/>
        <family val="2"/>
      </rPr>
      <t xml:space="preserve"> bestätigt. Dieser enthält u.a. die Datenschutzerklärung und eine Einwilligung zur Dateneinsicht durch den DTSchB.
</t>
    </r>
    <r>
      <rPr>
        <b/>
        <sz val="10"/>
        <color theme="1"/>
        <rFont val="Arial"/>
        <family val="2"/>
      </rPr>
      <t>Nachweis liegt nicht vor = K.O.</t>
    </r>
  </si>
  <si>
    <t>2.2</t>
  </si>
  <si>
    <t>Den Zugang zu allen für das TSL-System relevanten Bereichen und Dokumenten wird den Kontrolleuren der Zertifizierungsstelle gewährt.</t>
  </si>
  <si>
    <t>z.B. Räumlichkeiten, Dokumente, Aufzeichnungen, Videoüberwachung.</t>
  </si>
  <si>
    <t>RL Zert 2023
6</t>
  </si>
  <si>
    <t>Die an ANG bzw. BiB geknüpften Auflagen werden eingehalten.</t>
  </si>
  <si>
    <t>Keine ANG / BiB vorhanden = n.a.
Erstaudit = n.a.</t>
  </si>
  <si>
    <t>2.4</t>
  </si>
  <si>
    <t>Die Betriebsbeschreibung ist vollständig und aktuell.</t>
  </si>
  <si>
    <r>
      <t xml:space="preserve">Die → </t>
    </r>
    <r>
      <rPr>
        <b/>
        <sz val="10"/>
        <color theme="1"/>
        <rFont val="Arial"/>
        <family val="2"/>
      </rPr>
      <t>Betriebsbeschreibung Schlachtung</t>
    </r>
    <r>
      <rPr>
        <sz val="10"/>
        <color theme="1"/>
        <rFont val="Arial"/>
        <family val="2"/>
      </rPr>
      <t xml:space="preserve"> wird vorgelegt.
Abgleich der Betriebsbeschreibung, ggf. Korrektur bei betrieblichen Veränderungen. Die Aktualität wird beim Audit bestätigt.</t>
    </r>
  </si>
  <si>
    <t>Alle Korrekturmaßnahmen aus vergangenen Audits wurden umgesetzt und die Abweichungen abgestellt.</t>
  </si>
  <si>
    <r>
      <t xml:space="preserve">Prüfung der vorangegangenen Auditberichte.
</t>
    </r>
    <r>
      <rPr>
        <b/>
        <sz val="10"/>
        <color theme="1"/>
        <rFont val="Arial"/>
        <family val="2"/>
      </rPr>
      <t>Erstaudit = n.a.</t>
    </r>
  </si>
  <si>
    <t>2.6</t>
  </si>
  <si>
    <t>Die Eigenkontrolle wurde durchgeführt und ist dokumentiert.</t>
  </si>
  <si>
    <r>
      <t xml:space="preserve">Alle 12 Monate wird die Eigenkontrolle durchgeführt. Bei festgestellten Abweichungen sind Korrekturmaßnahmen inkl. Fristen festzulegen. Interne Systeme zur Eigenkontrolle, die auf dem Betrieb etabliert sind, können verwendet werden. Alle Punkte der vorliegenden TSL-Checkliste müssen enthalten sein. 
</t>
    </r>
    <r>
      <rPr>
        <b/>
        <sz val="10"/>
        <color theme="1"/>
        <rFont val="Arial"/>
        <family val="2"/>
      </rPr>
      <t>Erstaudit = n.a.</t>
    </r>
  </si>
  <si>
    <t>Die festgelegten Korrekturmaßnahmen aus der Eigenkontrolle wurden fristgerecht umgesetzt und dokumentiert.</t>
  </si>
  <si>
    <t>Erstaudit = n.a.</t>
  </si>
  <si>
    <t>Alle notwendigen Dokumentationen werden tagesaktuell geführt.</t>
  </si>
  <si>
    <t>z.B. Begehungsprotokolle, betriebliche Eigenkontrolle.</t>
  </si>
  <si>
    <t>2</t>
  </si>
  <si>
    <t>2 und 8</t>
  </si>
  <si>
    <t>Standardarbeitsanweisungen über die Schlachtung werden vorgelegt.</t>
  </si>
  <si>
    <t>Die Handhabung / die Unterbringung / die Ruhigstellung / die Betäubung / die Entblutung / die Bewertung der Wirksamkeit der Betäubung / die Durchführung von Nottötung / die Tätigkeiten der Mitarbeiter, einschließlich des Tierschutzbeauftragten sind definiert.</t>
  </si>
  <si>
    <t>In den Standardarbeitsanweisungen sind technische Parameter zur Schlachtung enthalten.</t>
  </si>
  <si>
    <t>Stündliche Schlachtleistung / Angaben über die Betäubungs- und Entblutungsanlage (z.B. Hersteller, Model, Baujahr) / Betäubungsprogramm je nach Tierkategorie / stun-to-stick Intervall / Entblutungszeit / Schlüsselparameter entsprechend der Betäubungsmethode sind angemerkt.</t>
  </si>
  <si>
    <t>Standardarbeitsanweisungen mit Angaben zur Organisation der Transportlogistik und des Abladens der Schlachttiere werden vorgelegt.*</t>
  </si>
  <si>
    <t>4</t>
  </si>
  <si>
    <t>5</t>
  </si>
  <si>
    <t>6</t>
  </si>
  <si>
    <t>7</t>
  </si>
  <si>
    <t>8</t>
  </si>
  <si>
    <t>9</t>
  </si>
  <si>
    <t>Bspw. Koordination von Anlieferzeit, damit die Standzeit zwischen Ankunft im Schlachtunternehmen und dem Entladen der Transportbehälter im Wartebereich ≤ 30 Min. liegt. Ggf. Koordination der Versorgung der Tiere während der Standzeit (z.B. wird für die Reduktion von thermischem Stress gesorgt).</t>
  </si>
  <si>
    <t>2 und 8.12</t>
  </si>
  <si>
    <t>Die geeigneten Maßnahmen sind bei Abweichung in den Standardarbeitsanweisungen definiert.*</t>
  </si>
  <si>
    <t>Alle Bereiche werden berücksichtigt. Transport/Anlieferung / Entladen / Wartebereich / Beförderung der Tiere / Betäubung / Entblutung / Brühung usw.</t>
  </si>
  <si>
    <t>Ein Havarieplan liegt vor.</t>
  </si>
  <si>
    <t>Bei Störungen (wie z.B. Brandfall, Defekt in die Betäubungsanlage) die die Versorgung u. o. die Sicherheit der Tiere beeinträchtigen können, sind Maßnahmen definiert. Mind. folgende Punkte werden berücksichtig:
die Versorgung der Tiere / anderweitige Möglichkeiten zur Schlachtung der Tiere / Vorkehrungen für Tiere, welche sich außerhalb des Wartebereiches befinden / die Koordination der Logistik der Tiertransporte, sodass beim Entladen keine erhöhte Wartezeit entsteht.</t>
  </si>
  <si>
    <t>Die tierschutzsensibleren Bereiche werden videoüberwacht.</t>
  </si>
  <si>
    <t xml:space="preserve">In den Standardarbeitsanweisungen ist die Auswertung der Videoaufnahmen von Überwachungskameras, risikoorientiert/anlassbezogen, definiert. </t>
  </si>
  <si>
    <t>Bitte Aufbewahrungszeit der Videoaufnahme in der Beschreibung anmerken.</t>
  </si>
  <si>
    <t>Die Kontaktdaten des DTSchB sind im Krisenhandbuch / Krisenmanagementsystem des Schlachtunternehmens hinterlegt.*</t>
  </si>
  <si>
    <t>Kontaktdaten: schlachtung@tierschutzlabel.info</t>
  </si>
  <si>
    <t>2.3</t>
  </si>
  <si>
    <t>Die Anforderungen bezüglich der Meldepflicht werden erfüllt.</t>
  </si>
  <si>
    <r>
      <t xml:space="preserve">Meldung von Zertifikatsentzügen bzgl. der Qualität und Sicherheit bei der Lebensmittelproduktion / Melde- und anzeigepflichtige Krankheiten, die auf dem Betrieb ausgebrochen sind / Änderungen welchen die Unterbringung und Schlachtung der Tiere betreffen (z.B. Umbauten, Neubauten) / Störungsfälle / Brandfälle / Sabotage / Einbrüchen an den DTSchB </t>
    </r>
    <r>
      <rPr>
        <sz val="10"/>
        <color rgb="FFFF0000"/>
        <rFont val="Arial"/>
        <family val="2"/>
      </rPr>
      <t>und an die zuständige Zertifizierungsstelle</t>
    </r>
    <r>
      <rPr>
        <sz val="10"/>
        <color theme="1"/>
        <rFont val="Arial"/>
        <family val="2"/>
      </rPr>
      <t xml:space="preserve">. 
</t>
    </r>
    <r>
      <rPr>
        <b/>
        <sz val="10"/>
        <color theme="1"/>
        <rFont val="Arial"/>
        <family val="2"/>
      </rPr>
      <t>Erstaudit = n.a.</t>
    </r>
  </si>
  <si>
    <t>Eine Sortimentsliste von TSL-Produkten liegt vor.*</t>
  </si>
  <si>
    <t>Liste von TSL-Produkten welche zerlegt, verpackt u. o. vermarktet werden liegt vor. Die Sortimentsliste wird an den DTSchB zum 1. Januar und 1. Juli jährlich gemeldet.</t>
  </si>
  <si>
    <t>Die Eingangsbestätigung vom DTSchB über die Übermittlung der Fünfjahrespläne liegt vor.</t>
  </si>
  <si>
    <t>Eingangsbestätigung-E-Mail wird vorgelegt.</t>
  </si>
  <si>
    <t>2.5</t>
  </si>
  <si>
    <t>2. Sachkunde und Schulung</t>
  </si>
  <si>
    <t>Sachkundiger sowie weisungsbefugter Tierschutzbeauftragter und Stellvertreter sind benannt.</t>
  </si>
  <si>
    <t>Nachweise gemäß Art. 7 Abs. 2 der VO (EG) 1099/2009 (Tierkategorie Geflügel) wird vorgelegt.</t>
  </si>
  <si>
    <t>Tierschutzbeauftragter oder seinen Stellvertreter sind während des gesamten Schlachtprozesses im Betrieb anwesend.*</t>
  </si>
  <si>
    <t>2.8</t>
  </si>
  <si>
    <r>
      <t xml:space="preserve">Stichprobenartige Überprüfung der z.B. Wochenpläne, Schlachtpläne u. o. Personalpläne für einen Zeitraum von mind. 4 Wochen. 
Tierschutzbeauftragter oder Stellvertreter sind in den Tagen, an denen Tiere geschlachtet werden, nicht anwesend / vor Ort kann die Zuständigkeit des Personals nicht bestätigt werden / Abgleich der Dokumentenprüfung mit physischen Prüfung ergibt Grund zur Beanstandung </t>
    </r>
    <r>
      <rPr>
        <b/>
        <sz val="10"/>
        <color theme="1"/>
        <rFont val="Arial"/>
        <family val="2"/>
      </rPr>
      <t>= K.O.</t>
    </r>
  </si>
  <si>
    <t xml:space="preserve">Der gesamte Schlachtprozess wird durch den Tierschutzbeauftragten, oder eine durch ihn beauftragte und sachkundige Person, beaufsichtigt. </t>
  </si>
  <si>
    <r>
      <t xml:space="preserve">Von der Anlieferung bis zum Tod der Tiere, wird der Prozess durch den Tierschutzbeauftragten, oder eine durch ihn beauftragte und sachkundige Person nicht beaufsichtigt / es ist, anhand von, bspw. Organigramm, nicht nachvollziehbar wer die Prozesse im Bereich der Anlieferung, im Wartebereich, bei der Zuführung zur Betäubung, während der Betäubung und Entblutung den Prozess beaufsichtigt / die Dokumentationen zur Unterweisung von Mitarbeitern entsprechend ihrer Aufgaben ist nicht nachvollziehbar / die Personen sind nicht sachkundig / die benannten Personen sind nicht anwesend </t>
    </r>
    <r>
      <rPr>
        <b/>
        <sz val="10"/>
        <color theme="1"/>
        <rFont val="Arial"/>
        <family val="2"/>
      </rPr>
      <t>= K.O</t>
    </r>
    <r>
      <rPr>
        <sz val="10"/>
        <color theme="1"/>
        <rFont val="Arial"/>
        <family val="2"/>
      </rPr>
      <t>.</t>
    </r>
  </si>
  <si>
    <t>Das Personal verfügt über gültige Sachkundenachweise.</t>
  </si>
  <si>
    <t>Nachweise gemäß Art. 7 Abs. 2 der VO (EG) 1099/2009 (Tierkategorie Geflügel) werden von den anwesenden Mitarbeitern vorgelegt.</t>
  </si>
  <si>
    <t xml:space="preserve">Das sachkundige Personal wird alle 12 Monate zu ihrem Tätigkeitsfeld geschult. </t>
  </si>
  <si>
    <t>Schulungsnachweise werden vorgelegt. Die Nachweise enthalten mind. folgende Informationen: Titel der Veranstaltung mit Nennung der Tier- und Nutzungsart / Schulungsinhalt / Namen der Fortbildungsstätte (bei externer Schulung) / Namen der Referenten / Namen des Teilnehmers / Ort / Datum / Dauer der Veranstaltung. Bitte Art der Schulung (interne / externe) in die Beschreibung anmerken.</t>
  </si>
  <si>
    <t>2.8.1</t>
  </si>
  <si>
    <t>Schulungsmaterialien werden, bei Bedarf, in mehreren Sprachen übersetzt.*</t>
  </si>
  <si>
    <t>Es ist sicherzustellen, dass die Übermittlung von Informationen bei Schulungen nicht durch sprachliche Barrieren beeinträchtigt wird.</t>
  </si>
  <si>
    <t>3. Warenstromtrennung und Dokumentation</t>
  </si>
  <si>
    <t>Die TSL-Konformität kann sowohl für Tiere als auch für zugekaufte Ware nachgewiesen werden.</t>
  </si>
  <si>
    <t>Konformität von Lieferanten kann anhand von TSL-Zertifikaten (z.B. „Haltung von Masthühnern, Hähne oder Legehennen“ ggf. bei zugekaufter Ware, Zertifikat über die „Schlachtung von Geflügel“) ggf. auf warenbegleitenden Dokumenten, nachgewiesen werden. Einstufungshinweis ist vorhanden.</t>
  </si>
  <si>
    <t>Die Warestromtrennung wird gewährleistet und ist für alle Mitarbeiter transparent und nachvollziehbar.</t>
  </si>
  <si>
    <t xml:space="preserve">Die TSL-Tiere werden eindeutig von Nicht-TSL-Tieren getrennt. Bspw. räumliche u. o. zeitliche Trennung. Dabei ist eine Verwechslung u. o. Vermischung mit Nicht-TSL-Tieren oder Nicht-TSL-Ware auf allen Produktionsstufen gewährleistet Abgleich der Dokumentenprüfung mit der physischen Prüfung ergibt keinen Grund zur Beanstandung. </t>
  </si>
  <si>
    <t>3.1</t>
  </si>
  <si>
    <t>3.2</t>
  </si>
  <si>
    <t>3.3</t>
  </si>
  <si>
    <t>3.4</t>
  </si>
  <si>
    <t>Die Kennzeichnung der TSL-Ware ist ersichtlich.</t>
  </si>
  <si>
    <t>Eine eindeutige Kennzeichnung und Chargentrennung von TSL-Ware inkl. TSL-Stufe (Einstiegs- u. o. Premiumstufe) und Nicht-TSL-Ware wird im gesamten Produktionsstandort und auf allen Prozessstufen gewährleistet.</t>
  </si>
  <si>
    <t>Lieferscheine sowie Verpackungsarten können dem Tierschutzlabel „Für Mehr Tierschutz“ der jeweiligen Produktionsstufe deutlich zugeordnet werden.</t>
  </si>
  <si>
    <t>Dabei ist die Kennzeichnung über die TSL-Stufe ersichtlich (Einstiegs- u. o. Premiumstufe).
Die Kennzeichnung ist anhand z.B. „Tierschutzlabel ‚Für Mehr Tierschutz‘ Einstiegsstufe/Premiumstufe“ oder mind. eine klar zuzuordnende Abkürzung mit Stufenhinweis vorgewiesen (bspw. TSL-E / TSL-P).</t>
  </si>
  <si>
    <t>KAT-3 Ware wird jeder Zeit eindeutig gekennzeichnet.</t>
  </si>
  <si>
    <r>
      <t xml:space="preserve">Sofern die KAT-3 Ware für die Herstellung von Heimtiernahrung nach TSL-Vorgabe, gesammelt, gelagert und verkauft wird, ist die TSL-Kennzeichnung der KAT-3 Ware eindeutig (bspw. TSL-E / TSL-P).
</t>
    </r>
    <r>
      <rPr>
        <b/>
        <sz val="10"/>
        <color theme="1"/>
        <rFont val="Arial"/>
        <family val="2"/>
      </rPr>
      <t>Vermarktung der KAT-3 Ware als TSL-Ware ist nicht etabliert = n.a.</t>
    </r>
  </si>
  <si>
    <t>Eine dokumentierte Wareneingangsprüfung liegt vor.</t>
  </si>
  <si>
    <t>Lieferantennachweis, Lieferscheine mit TSL-Stufenhinweis, Rechnungen, Etiketten je Produkt entsprechend Sortimentsliste. Wareneingangsdokumentation prüfen.</t>
  </si>
  <si>
    <t>Ein dokumentierter Warenausgang liegt vor.*</t>
  </si>
  <si>
    <t>Lieferscheine, Etiketten je Produkt entsprechend Sortimentsliste, Schlachtabrechnungen. Ausgangsdokumentation prüfen. Warenbegleitende Dokumente sind mind. 12 Monate (nach Ablauf MHD) aufzubewahren.</t>
  </si>
  <si>
    <t>Eine Berechnung von TSL-Wareneingang und TSL-Warenausgang ist möglich.*</t>
  </si>
  <si>
    <t>Stichprobenartige Berechnung des Warenstroms für einen Zeitraum von mind. 4 Wochen. Die Berechnung von Wareneingang und -ausgang nach der jeweiligen TSL-Stufe ergab keinen Grund zur Beanstandung. Bitte die Berechnung beifügen.</t>
  </si>
  <si>
    <t>Für jede Labelnutzung liegt das offizielle Freigabedokument vor.*</t>
  </si>
  <si>
    <r>
      <t xml:space="preserve">Die Nutzung des Labels auf Verpackungen, Etiketten oder Werbemaßnahmen bedarf einer Freigabe des DTSchB in Form des offiziellen Freigabedokuments (PDF) inkl. der Freigabe E-Mail. Dabei ist min. eine Layoutfreigabe mit der Originalverpackung abzugleichen.
</t>
    </r>
    <r>
      <rPr>
        <b/>
        <sz val="10"/>
        <color theme="1"/>
        <rFont val="Arial"/>
        <family val="2"/>
      </rPr>
      <t>Erstaudit:</t>
    </r>
    <r>
      <rPr>
        <sz val="10"/>
        <color theme="1"/>
        <rFont val="Arial"/>
        <family val="2"/>
      </rPr>
      <t xml:space="preserve"> es sind alle Layoutfreigaben zu überprüfen. 
</t>
    </r>
    <r>
      <rPr>
        <b/>
        <sz val="10"/>
        <color theme="1"/>
        <rFont val="Arial"/>
        <family val="2"/>
      </rPr>
      <t>Folgeaudit:</t>
    </r>
    <r>
      <rPr>
        <sz val="10"/>
        <color theme="1"/>
        <rFont val="Arial"/>
        <family val="2"/>
      </rPr>
      <t xml:space="preserve"> es sind alle neu hinzu gekommenen/geänderten Produkte zu überprüfen. Keine neuen bzw. geänderten Layouts = mind. 3 zufällige Layoutfreigaben. 
</t>
    </r>
    <r>
      <rPr>
        <b/>
        <sz val="10"/>
        <color theme="1"/>
        <rFont val="Arial"/>
        <family val="2"/>
      </rPr>
      <t>Keine Endverbrauchereinheit = n.a.</t>
    </r>
  </si>
  <si>
    <t>4. Anforderungen an den Transport – Dokumentenüberprüfung. Nur abprüfen, wenn die Verantwortlichkeiten für den Transport von TSL-Tieren beim Schlachtunternehmen liegt; falls nicht alle Punkte = n.a.</t>
  </si>
  <si>
    <t xml:space="preserve">Die TSL-Vorgaben für den Transport der TSL-Tiere sind dem Transportunternehmen bekannt. </t>
  </si>
  <si>
    <t>Nachweise über die Übermittlung von Informationen über die TSL-Vorgaben vom Schlachtunternehmen an das Transportunternehmen werden vorgelegt.</t>
  </si>
  <si>
    <t xml:space="preserve">Eine Transportdauer von 4 h wird nicht überschritten. </t>
  </si>
  <si>
    <t>Standardarbeitsanweisungen zu dem Transport werden vorgelegt. Ab Abfahrt von Tierhaltungsbetrieb bis zur Ankunft im Schlachtunternehmen ≤ 4 h. Bei Überschreitung werden Nachweise vorgelegt (z.B. Unfall, Stau, Fahrzeugpanne, o. ä.).</t>
  </si>
  <si>
    <t>Es werden keine TSL-Tiere bei Außentemperatur ≥30 °C transportiert.</t>
  </si>
  <si>
    <r>
      <t xml:space="preserve">Standardarbeitsanweisungen zu den Transporten werden vorgelegt. Die Überprüfung von Transportplänen bestätigt, dass der Transport so geplant wird, dass die Beförderung nicht bei ≥30°C stattfindet, z.B. Transport nachts oder in den kühleren Abend- und Morgenstunden. 
</t>
    </r>
    <r>
      <rPr>
        <b/>
        <sz val="10"/>
        <color theme="1"/>
        <rFont val="Arial"/>
        <family val="2"/>
      </rPr>
      <t>Ausnahme:</t>
    </r>
    <r>
      <rPr>
        <sz val="10"/>
        <color theme="1"/>
        <rFont val="Arial"/>
        <family val="2"/>
      </rPr>
      <t xml:space="preserve"> Laderaum ist mit Klimaanlage ausgestattet.</t>
    </r>
  </si>
  <si>
    <t>Das Transportunternehmen ist durch ein Qualitätssicherungssystem für den Tiertransport zertifiziert.</t>
  </si>
  <si>
    <t>Die entsprechenden Nachweise liegen vor. Dieses System der Qualitätssicherung erfüllt die rechtlichen Mindestanforderungen und fordert ebenso das Vorliegen eines Notfallplans (z.B. QS).</t>
  </si>
  <si>
    <t>Ein Notfallplan für den Tiertransport wird vorgelegt. Dieser liegt auch dem Fahrer des Transportunternehmens vor.</t>
  </si>
  <si>
    <t>Im Notfallplan werden Anweisung über das Verhalten bei extremen Witterungsbedingungen, bei unvorhergesehenen Verzögerungen, Unfällen und Fahrzeugpannen, angemerkt. Dem Notfallplan ist auch zu entnehmen, welche Vorkehrungen ggf. zu treffen sind, um die TSL-Tiere anderweitig unterzubringen.</t>
  </si>
  <si>
    <t>Der Transport der TSL-Tiere erfolgt gemäß TSL-Vorgaben.</t>
  </si>
  <si>
    <t>Standardarbeitsanweisungen zum Transport der TSL-Tiere werden vorgelegt. TSL-Vorgaben gemäß Kap. 4.1 sind enthalten.</t>
  </si>
  <si>
    <t>4 und 4.1</t>
  </si>
  <si>
    <t>Die Besatzdichte bei Außentemperaturen ab 24°C und Enthalpiewerte ab 60kJ/kg bzw. ab 65 kJ/kg wird angepasst.</t>
  </si>
  <si>
    <r>
      <t xml:space="preserve">Standardarbeitsanweisungen zum Transport der TSL-Tiere werden vorgelegt. Max. zulässige Besatzdichte ab 24 °C und Enthalpiewerte ab 60 kJ/kg um 10 % reduzieren, ab 65 kJ/kg um 20 % reduzieren; Alternativ Erhöhung des Platzangebots in den Transportkisten um 20 % bei zu erwartenden Außentemperaturen von &gt;24°C
</t>
    </r>
    <r>
      <rPr>
        <b/>
        <sz val="10"/>
        <color theme="1"/>
        <rFont val="Arial"/>
        <family val="2"/>
      </rPr>
      <t xml:space="preserve">Nicht-Einhaltung = K.O. </t>
    </r>
  </si>
  <si>
    <t>4.1</t>
  </si>
  <si>
    <t>5. Anlieferung von Tiere im Schlachtunternehmen</t>
  </si>
  <si>
    <t>Anlieferlogistik und die Schlachtzeiten sind entsprechend koordiniert, damit die Beförderung von TSL-Tieren bei einer Außentemperatur ≥30 °C nicht stattfindet.*</t>
  </si>
  <si>
    <r>
      <t xml:space="preserve">Anliefer- und Schlachtpläne werden nicht vorgelegt / Anhand der Anliefer- und Schlachtpläne ist nicht plausibel, dass die TSL-Tiere nicht bei ≥30 °C angeliefert werden, z.B. Schlachtung nur nachts oder in die kühleren Abend- und Morgenstunden </t>
    </r>
    <r>
      <rPr>
        <b/>
        <sz val="10"/>
        <color theme="1"/>
        <rFont val="Arial"/>
        <family val="2"/>
      </rPr>
      <t>= K.O</t>
    </r>
    <r>
      <rPr>
        <sz val="10"/>
        <color theme="1"/>
        <rFont val="Arial"/>
        <family val="2"/>
      </rPr>
      <t xml:space="preserve">.
</t>
    </r>
    <r>
      <rPr>
        <b/>
        <sz val="10"/>
        <color theme="1"/>
        <rFont val="Arial"/>
        <family val="2"/>
      </rPr>
      <t>Ausnahme:</t>
    </r>
    <r>
      <rPr>
        <sz val="10"/>
        <color theme="1"/>
        <rFont val="Arial"/>
        <family val="2"/>
      </rPr>
      <t xml:space="preserve"> Laderaum des Transportfahrzeugs ist mit Klimaanlage ausgestattet.</t>
    </r>
  </si>
  <si>
    <t xml:space="preserve">Die Standzeit des mit Tieren beladenen Transportfahrzeugs wird dokumentiert. </t>
  </si>
  <si>
    <t>Die Zeit zwischen der Ankunft des mit Tieren beladenen Transportfahrzeugs im Schlachtunternehmen und dem Beginn der Entladung der Transportbehälter im Wartebereich wird dokumentiert.</t>
  </si>
  <si>
    <t>Die Standzeit vor Beginn der Entladung der Transportbehälter im Wartebereich ist ≤ 30 Minuten.*</t>
  </si>
  <si>
    <t>Bei Überschreitung, werden Nachweise vorgelegt (Havarie in die Schlachtung o. ä.).</t>
  </si>
  <si>
    <t>Fahrzeuge, die Defekte aufweisen, die das Allgemeinbefinden der Tiere beeinträchtigen, werden zuerst entladen.*</t>
  </si>
  <si>
    <t>Bspw. Defekt in ausfahrbaren Dächern, Verletzungsgefahr.</t>
  </si>
  <si>
    <t>Der Zustand der Tiere im wartenden Fahrzeug wird regelmäßig kontrolliert. Maßnahmen werden bei Abweichung eingeleitet. Die Kontrolle und festgestellte Abweichungen werden dokumentiert.*</t>
  </si>
  <si>
    <t>Die Kontrolle erfolgt durch den Tierschutzbeauftragten oder eine durch ihn beauftragte und sachkundige Person. Vor Ort kann die Zuständigkeit des Personals bestätigt werden.
Maßnahmen werden bei Feststellung von Abweichungen die das Allgemeinbefinden der Tiere beeinträchtigen, eingeleitet. Erforderlichenfalls wird die Entladung vorgezogen.</t>
  </si>
  <si>
    <t>Bei einer Außentemperatur ≥24 °C wird für die Belüftung des Laderaums bei beladenen und abgestellten Fahrzeugen gesorgt.</t>
  </si>
  <si>
    <t>Bspw. sind funktionsfähige mobile Lüfter ausreichend vorhanden. Anderenfalls ist der beladene Transporter bis zum Abladen der Transportbehältnisse in Bewegung zu halten. Die Einhaltung dieser Anforderung wird vom Schlachtunternehmen dokumentiert.</t>
  </si>
  <si>
    <t>5.1</t>
  </si>
  <si>
    <t xml:space="preserve">6. Anforderungen an die Entladung </t>
  </si>
  <si>
    <t>Der Entladebereich ist überdacht oder hat einen Witterungsschutz.</t>
  </si>
  <si>
    <t>Während des Entladens im Wartebereich werden die Tiere vor Witterungseinflüssen geschützt.</t>
  </si>
  <si>
    <t>Der Entladevorgang der mit Tieren beladenen Transportbehälter erfolgt tierschonend.*</t>
  </si>
  <si>
    <t>6.1</t>
  </si>
  <si>
    <t>7. Anforderungen an den Wartebereich und Beförderung zur Betäubung</t>
  </si>
  <si>
    <t>Anliefer- und Wartebereich werden täglich kontrolliert. Die Kontrolle und eingeleitete Maßnahmen werden dokumentiert. Die festgestellten Abweichungen werden behoben.*</t>
  </si>
  <si>
    <t xml:space="preserve">Die Einrichtungen welche das Allgemeinbefinden der Tiere beeinflussen können z.B. Instandhaltung von Böden, Funktionsfähigkeit von Lüftungs- und Klimatisierungseinrichtung werden bei der Kontrolle berücksichtig. Die Behebungsfristen richten sich nach der negativen Beeinträchtigung des Allgemeinbefindens der Tiere (je stärker die Beeinträchtigung ist, desto kürzer ist die Behebungsfrist anzusetzen). </t>
  </si>
  <si>
    <t xml:space="preserve">Während der Wartezeit im Wartebereich sind die Tiere vor ungünstigen Witterungseinflüssen geschützt. </t>
  </si>
  <si>
    <r>
      <t xml:space="preserve">Keinen Schutz vor z.B. direkter Sonneneinstrahlung, Hitze, Kälte, Regen, Wind </t>
    </r>
    <r>
      <rPr>
        <b/>
        <sz val="10"/>
        <color theme="1"/>
        <rFont val="Arial"/>
        <family val="2"/>
      </rPr>
      <t>= K.O.</t>
    </r>
  </si>
  <si>
    <t>Einrichtungen zur Unterstützung der Thermoregulation und zur Belüftung sind im Wartebereich vorhanden.</t>
  </si>
  <si>
    <t>Die Einrichtungen (z.B. Berieselung, Ventilatoren, Heizung) sind funktionsfähig. Im Bedarfsfall werden diese eingesetzt.</t>
  </si>
  <si>
    <t>Lärm und Unruhe im Wartebereich werden durch geeignete Maßnahmen reduziert.</t>
  </si>
  <si>
    <t>Bspw. das Dämpfen/Verlegen von Pneumatikventilen, die Vermeidung von Zugluft u. o. grelles Licht. Der mittlere Schallpegel liegt ≤ 5 Min. über 85 dB. Dabei sind Sichtschutz und akustische Trennung zwischen Warte- und Schlachtbereich zu etablieren.</t>
  </si>
  <si>
    <t>Der Zustand der Tiere im Wartebereich wird durch den Tierschutzbeauftragten oder eine durch ihn beauftragte und sachkundige Person regelmäßig kontrolliert.</t>
  </si>
  <si>
    <t>Vor Ort kann die Zuständigkeit des Personals bestätigt werden. Erforderlichenfalls wird die Schlachtung vorgezogen, wenn bspw. thermischer Stress (Hecheln), u. o. viele verendete Tiere zu erkennen sind, u. o. viele defekte Transportbehälter erkennbar sind, die das Allgemeinbefinden der Tiere beeinträchtigen können.</t>
  </si>
  <si>
    <t>Die Luftzirkulation zwischen den abgestellten Transportbehältern wird gewährleitstet.*</t>
  </si>
  <si>
    <t>Dabei werden die Transportbehälter mit Abstand voneinander abgestellt. Welchen Vorgaben werden vor Ort eingehalten? Gibt es z.B. Bodenmarkierung für das Abstellen der Transportbehälter o. ä.?</t>
  </si>
  <si>
    <t>7.1</t>
  </si>
  <si>
    <t>Der Wartebereich ist abgedunkelt und mit blauem Licht ausgestattet.*</t>
  </si>
  <si>
    <t>Die Beleuchtung im Wartebereich ist dabei ausreichend für die Tierkontrolle, verursacht aber keine unnötige Aufregung (bspw. Flattern, erhöhte Vokalisation).</t>
  </si>
  <si>
    <t>Die Bewegung der Transportbehälter im Wartebereich und die Beförderung zur Betäubung erfolgen tierschonend.*</t>
  </si>
  <si>
    <t>Ruckartige Bewegungen, Schütteln o. ä. Erschütterungen, wie bspw. der Sturz von Transportbehältern, werden vermieden.</t>
  </si>
  <si>
    <t>Offensichtlich verletzte u. o. kranke Tiere werden notgetötet.</t>
  </si>
  <si>
    <t>Nottötungen werden durch sachkundiges Personal durchgeführt. Die notwendigen und funktionsfähigen Gerätschaften stehen griffbereit zur Verfügung. Nottötungen werden dokumentiert.</t>
  </si>
  <si>
    <t>Die Anzahl der beim Transport verendeten Tiere wird dokumentiert.</t>
  </si>
  <si>
    <t>Die Erfassung vor Ort ist nachvollziehbar.</t>
  </si>
  <si>
    <t>Die Beladedichte wird stichprobenartig bei jeder TSL-Lieferung erfasst.*</t>
  </si>
  <si>
    <t>Bei mind. 2 Transportbehältern pro Transportfahrzeug. Angabe über das Durchschnittsgewicht der Tiere, Fläche und Höhe der Transportbehältnisse sowie Anzahl der Tiere pro Transportbehältnis. Die erfassten Daten werden an den Tierhalter und den DTSchB zusammen mit den TBK gemeldet.</t>
  </si>
  <si>
    <r>
      <rPr>
        <b/>
        <sz val="10"/>
        <color theme="1"/>
        <rFont val="Arial"/>
        <family val="2"/>
      </rPr>
      <t>CO</t>
    </r>
    <r>
      <rPr>
        <b/>
        <vertAlign val="subscript"/>
        <sz val="10"/>
        <color theme="1"/>
        <rFont val="Arial"/>
        <family val="2"/>
      </rPr>
      <t>2</t>
    </r>
    <r>
      <rPr>
        <b/>
        <sz val="10"/>
        <color theme="1"/>
        <rFont val="Arial"/>
        <family val="2"/>
      </rPr>
      <t>-Betäubung</t>
    </r>
    <r>
      <rPr>
        <sz val="10"/>
        <color theme="1"/>
        <rFont val="Arial"/>
        <family val="2"/>
      </rPr>
      <t xml:space="preserve">
Beim Kippvorgang rutschen die Tiere auf das Förderband. </t>
    </r>
  </si>
  <si>
    <t>Das Fallen der Tiere auf das Förderband wird durch die geeignete Ausstattung der Kippvorrichtung vermieden.</t>
  </si>
  <si>
    <r>
      <rPr>
        <b/>
        <sz val="10"/>
        <color theme="1"/>
        <rFont val="Arial"/>
        <family val="2"/>
      </rPr>
      <t>CO</t>
    </r>
    <r>
      <rPr>
        <b/>
        <vertAlign val="subscript"/>
        <sz val="10"/>
        <color theme="1"/>
        <rFont val="Arial"/>
        <family val="2"/>
      </rPr>
      <t>2</t>
    </r>
    <r>
      <rPr>
        <b/>
        <sz val="10"/>
        <color theme="1"/>
        <rFont val="Arial"/>
        <family val="2"/>
      </rPr>
      <t>-Betäubung</t>
    </r>
    <r>
      <rPr>
        <sz val="10"/>
        <color theme="1"/>
        <rFont val="Arial"/>
        <family val="2"/>
      </rPr>
      <t xml:space="preserve">
Bei der Beförderung sitzen die Tiere nicht übereinander.</t>
    </r>
  </si>
  <si>
    <t>Kippvorgang und Bandgeschwindigkeit sind synchronisiert, damit die Tiere während der Beförderung zur Betäubung nebeneinandersitzen.</t>
  </si>
  <si>
    <t>Es befinden sich keine Tiere in Transportbehältern, wenn diese den Wartebereich verlassen oder der Reinigung zugeführt werden.</t>
  </si>
  <si>
    <t>Die Kontrolle wird durch das Personal oder ggf. automatische Systeme durchgeführt. Tiere, die sich noch in diesen Transportbehältnissen befinden, werden tierschutzgerecht herausgeholt und zur Betäubung befördert.</t>
  </si>
  <si>
    <t>Beschädigte Transportbehälter werden aussortiert.*</t>
  </si>
  <si>
    <t>Beschädigte Transportbehälter werden erkannt und z.B. markiert für die Aussortierung.</t>
  </si>
  <si>
    <t>Tiere, welche aus den Transportbehältern entkommen und frei laufen, sind sachgemäß einzufangen und zur Betäubung zu befördern.*</t>
  </si>
  <si>
    <t>Eine Kontrolle im Wartebereich ist zu diesem Zweck etabliert.</t>
  </si>
  <si>
    <t>8. Anforderungen an die Betäubung</t>
  </si>
  <si>
    <t>Geeignete Maßnahmen werden eingeleitet um Lärm und Unruhe im Schlachtbereich zu vermeiden.</t>
  </si>
  <si>
    <t>Bspw. das Dämpfen/Verlegen von Pneumatikventilen, die Vermeidung von Zugluft oder grelles Licht.</t>
  </si>
  <si>
    <t>Die Betäubungsanlage ist den Vorgaben der Standardarbeitsanweisungen entsprechend zu betreiben.*</t>
  </si>
  <si>
    <r>
      <t xml:space="preserve">Abgleich mit der Dokumentenprüfung ergibt Grund zur Beanstandung </t>
    </r>
    <r>
      <rPr>
        <b/>
        <sz val="10"/>
        <color theme="1"/>
        <rFont val="Arial"/>
        <family val="2"/>
      </rPr>
      <t>= K.O.</t>
    </r>
  </si>
  <si>
    <t>Betäubungsanlagen und -geräte (auch Ersatzanlagen und -geräte) werden täglich vor Beginn der Schlachtung kontrolliert.*</t>
  </si>
  <si>
    <r>
      <t xml:space="preserve">Kontrolle über die Verfügbarkeit, Funktionsfähigkeit sowie Wartungs- und Pflegezustand wird nicht durchgeführt / Die Kontrolle wird nicht dokumentiert / Geräte mit Mängeln werden eingesetzt </t>
    </r>
    <r>
      <rPr>
        <b/>
        <sz val="10"/>
        <color theme="1"/>
        <rFont val="Arial"/>
        <family val="2"/>
      </rPr>
      <t>= K.O.</t>
    </r>
  </si>
  <si>
    <t>Mess- und Aufzeichnungsgeräte werden täglich vor Beginn der Schlachtung kontrolliert.*</t>
  </si>
  <si>
    <t>Betäubungsanlagen und -geräte (auch Ersatzanlagen und -geräte) werden regelmäßig nach Herstellerangaben gewartet. Mind. aber alle 12 Monate.</t>
  </si>
  <si>
    <t>Die Geräte werden überprüft und nötigenfalls kalibriert, repariert oder ausgetauscht. Bei Auffälligkeiten werden sie sofort ersetzt/repariert. Über die Wartung und Kalibrierung sind Nachweise vorzuhalten.</t>
  </si>
  <si>
    <t>Die Betäubungsgeräte oder –anlagen sind im einwandfreien funktionsfähigen Zustand.*</t>
  </si>
  <si>
    <r>
      <t xml:space="preserve">Visuelle Prüfung der Anlage und Gegebenheiten. Bei der physischen Prüfung ergeben sich Gründe zu Beanstandung </t>
    </r>
    <r>
      <rPr>
        <b/>
        <sz val="10"/>
        <color theme="1"/>
        <rFont val="Arial"/>
        <family val="2"/>
      </rPr>
      <t>= K.O.</t>
    </r>
  </si>
  <si>
    <t>Geeignete Geräte zum Nachbetäuben stehen einsatzbereit und griffbereit zur Verfügung.*</t>
  </si>
  <si>
    <r>
      <t xml:space="preserve">Die geeigneten Geräte stehen nicht zur Verfügung / die Geräte werden nicht sachgemäß eingesetzt / die Tiere werden gegen eine Wand o. ä. geschleudert </t>
    </r>
    <r>
      <rPr>
        <b/>
        <sz val="10"/>
        <color theme="1"/>
        <rFont val="Arial"/>
        <family val="2"/>
      </rPr>
      <t xml:space="preserve">= K.O. </t>
    </r>
  </si>
  <si>
    <t xml:space="preserve">Fragwürdig und nicht vollständig betäubte Tiere werden erkannt und sofort nachbetäubt. </t>
  </si>
  <si>
    <r>
      <t xml:space="preserve">Bei fragwürdiger und nicht vollständiger Betäubung werden die Tiere nicht erkannt / nicht nachbetäubt </t>
    </r>
    <r>
      <rPr>
        <b/>
        <sz val="10"/>
        <color theme="1"/>
        <rFont val="Arial"/>
        <family val="2"/>
      </rPr>
      <t>= K.O.</t>
    </r>
  </si>
  <si>
    <t xml:space="preserve">Die Nachbetäubungen werden dokumentiert. </t>
  </si>
  <si>
    <r>
      <t xml:space="preserve">Die Nachbetäubung wird während des laufenden Schlachtprozesses nicht dokumentiert / die Erfassung vor Ort ist nicht nachvollziehbar </t>
    </r>
    <r>
      <rPr>
        <b/>
        <sz val="10"/>
        <color theme="1"/>
        <rFont val="Arial"/>
        <family val="2"/>
      </rPr>
      <t>= K.O.</t>
    </r>
  </si>
  <si>
    <t>8 und 8.1</t>
  </si>
  <si>
    <t xml:space="preserve">Die Betäubungseffektivität wird von Tierschutzbeauftragten täglich kontrolliert. </t>
  </si>
  <si>
    <t xml:space="preserve">Kontrolle bei mind. 2% der Tiere (auf die stündliche Schlachtleistung bezogen). Aus dem Band wird eine Stichprobe von Tieren entnommen. Kontrolle erfolgt an verschieden Stellen bis zum Eintritt der Tiere in die weiteren Verarbeitungsprozesse (bspw. Absetzen des Kopfes, Brühung). </t>
  </si>
  <si>
    <t>Maßnahmen werden eingeleitet spätestens, wenn Fehlbetäubung bei ≥ 1% der gesamten am Tag geschlachteten Tiere festgestellt wird.*</t>
  </si>
  <si>
    <r>
      <t xml:space="preserve">Es werden keine Korrekturmaßnahmen bspw. Untersuchung und Behebung von Fehlern im Betäubungsvorgang, –parameter u. o. –anlage sowie Schulung von Mitarbeitern bei Überschreitung eingeleitet </t>
    </r>
    <r>
      <rPr>
        <b/>
        <sz val="10"/>
        <color theme="1"/>
        <rFont val="Arial"/>
        <family val="2"/>
      </rPr>
      <t>= K.O.</t>
    </r>
  </si>
  <si>
    <t>8.1</t>
  </si>
  <si>
    <t>Die Betäubung von TSL-Tieren erfolgt nur unter einer der im TSL-System zugelassenen Betäubungsmethoden.</t>
  </si>
  <si>
    <r>
      <t>CO</t>
    </r>
    <r>
      <rPr>
        <vertAlign val="subscript"/>
        <sz val="10"/>
        <color theme="1"/>
        <rFont val="Arial"/>
        <family val="2"/>
      </rPr>
      <t>2</t>
    </r>
    <r>
      <rPr>
        <sz val="10"/>
        <color theme="1"/>
        <rFont val="Arial"/>
        <family val="2"/>
      </rPr>
      <t>-Betäubung, die Betäubung mittels elektrischer Kopfdurchströmung mit Zangen oder Wandgeräten, die Betäubung mittels Bolzenschuss. 
Kopfschlag (Nachbetäubung) und Wasserbadbetäubung (nur als Ersatzverfahren zur CO</t>
    </r>
    <r>
      <rPr>
        <vertAlign val="subscript"/>
        <sz val="10"/>
        <color theme="1"/>
        <rFont val="Arial"/>
        <family val="2"/>
      </rPr>
      <t>2</t>
    </r>
    <r>
      <rPr>
        <sz val="10"/>
        <color theme="1"/>
        <rFont val="Arial"/>
        <family val="2"/>
      </rPr>
      <t xml:space="preserve">-Betäubung in Havariefall) </t>
    </r>
    <r>
      <rPr>
        <b/>
        <sz val="10"/>
        <color theme="1"/>
        <rFont val="Arial"/>
        <family val="2"/>
      </rPr>
      <t xml:space="preserve">= erfüllt </t>
    </r>
    <r>
      <rPr>
        <sz val="10"/>
        <color theme="1"/>
        <rFont val="Arial"/>
        <family val="2"/>
      </rPr>
      <t xml:space="preserve">
Bitte in der Beschreibung anmerken welches Ersatzverfahren bei Ausfall der Hauptbetäubungs-methode angewendet wird. </t>
    </r>
  </si>
  <si>
    <t xml:space="preserve">Die Tiere können durch die Sichtfenster während des Betäubungsvorganges gesehen werden. </t>
  </si>
  <si>
    <r>
      <rPr>
        <b/>
        <sz val="10"/>
        <color theme="1"/>
        <rFont val="Arial"/>
        <family val="2"/>
      </rPr>
      <t>CO</t>
    </r>
    <r>
      <rPr>
        <b/>
        <vertAlign val="subscript"/>
        <sz val="10"/>
        <color theme="1"/>
        <rFont val="Arial"/>
        <family val="2"/>
      </rPr>
      <t>2</t>
    </r>
    <r>
      <rPr>
        <b/>
        <sz val="10"/>
        <color theme="1"/>
        <rFont val="Arial"/>
        <family val="2"/>
      </rPr>
      <t>-Betäubung</t>
    </r>
    <r>
      <rPr>
        <sz val="10"/>
        <color theme="1"/>
        <rFont val="Arial"/>
        <family val="2"/>
      </rPr>
      <t xml:space="preserve">
Betäubungstunnel / Betäubungskammern haben Sichtfenster, sodass die Beobachtung der Tiere von außen möglich ist.</t>
    </r>
  </si>
  <si>
    <t>8.1.1</t>
  </si>
  <si>
    <r>
      <rPr>
        <b/>
        <sz val="10"/>
        <color theme="1"/>
        <rFont val="Arial"/>
        <family val="2"/>
      </rPr>
      <t>CO</t>
    </r>
    <r>
      <rPr>
        <b/>
        <vertAlign val="subscript"/>
        <sz val="10"/>
        <color theme="1"/>
        <rFont val="Arial"/>
        <family val="2"/>
      </rPr>
      <t>2</t>
    </r>
    <r>
      <rPr>
        <b/>
        <sz val="10"/>
        <color theme="1"/>
        <rFont val="Arial"/>
        <family val="2"/>
      </rPr>
      <t>-Betäubung</t>
    </r>
    <r>
      <rPr>
        <sz val="10"/>
        <color theme="1"/>
        <rFont val="Arial"/>
        <family val="2"/>
      </rPr>
      <t xml:space="preserve">
Die Parameter der Betäubung werden kontinuierlich aufgezeichnet. </t>
    </r>
  </si>
  <si>
    <r>
      <t xml:space="preserve">Während des Betäubungsvorgangs wird die Gaskonzentrationen in den unterschiedlichen Gaszonen auf Tierhöhe nicht kontinuierlich aufgezeichnet / es wird nicht kontrolliert und protokolliert, wie lange die Verweildauer in den Gasphasen ist </t>
    </r>
    <r>
      <rPr>
        <b/>
        <sz val="10"/>
        <color theme="1"/>
        <rFont val="Arial"/>
        <family val="2"/>
      </rPr>
      <t>= K.O.</t>
    </r>
  </si>
  <si>
    <r>
      <rPr>
        <b/>
        <sz val="10"/>
        <color theme="1"/>
        <rFont val="Arial"/>
        <family val="2"/>
      </rPr>
      <t>CO</t>
    </r>
    <r>
      <rPr>
        <b/>
        <vertAlign val="subscript"/>
        <sz val="10"/>
        <color theme="1"/>
        <rFont val="Arial"/>
        <family val="2"/>
      </rPr>
      <t>2</t>
    </r>
    <r>
      <rPr>
        <b/>
        <sz val="10"/>
        <color theme="1"/>
        <rFont val="Arial"/>
        <family val="2"/>
      </rPr>
      <t>-Betäubung</t>
    </r>
    <r>
      <rPr>
        <sz val="10"/>
        <color theme="1"/>
        <rFont val="Arial"/>
        <family val="2"/>
      </rPr>
      <t xml:space="preserve">
Bei Störung wird ein optisches und akustisches Signal ausgelöst. </t>
    </r>
  </si>
  <si>
    <r>
      <t xml:space="preserve">Bei Störung wird kein Signal ausgelöst / ein Absinken der Gaskonzentration oder Störungen in der Gaszufuhr werden nicht optisch und akustisch signalisiert </t>
    </r>
    <r>
      <rPr>
        <b/>
        <sz val="10"/>
        <color theme="1"/>
        <rFont val="Arial"/>
        <family val="2"/>
      </rPr>
      <t>= K.O.</t>
    </r>
  </si>
  <si>
    <r>
      <rPr>
        <b/>
        <sz val="10"/>
        <color theme="1"/>
        <rFont val="Arial"/>
        <family val="2"/>
      </rPr>
      <t>CO</t>
    </r>
    <r>
      <rPr>
        <b/>
        <vertAlign val="subscript"/>
        <sz val="10"/>
        <color theme="1"/>
        <rFont val="Arial"/>
        <family val="2"/>
      </rPr>
      <t>2</t>
    </r>
    <r>
      <rPr>
        <b/>
        <sz val="10"/>
        <color theme="1"/>
        <rFont val="Arial"/>
        <family val="2"/>
      </rPr>
      <t>-Betäubung</t>
    </r>
    <r>
      <rPr>
        <sz val="10"/>
        <color theme="1"/>
        <rFont val="Arial"/>
        <family val="2"/>
      </rPr>
      <t xml:space="preserve">
Im Falle einer zu geringen Gaskonzentration oder Abweichungen vom Ergebnis der Messung, ist die Beförderung der Tiere in die Betäubungsanlage zu stoppen.*</t>
    </r>
  </si>
  <si>
    <t>Die Betäubungswirkung wird bei jedem bereits betäubten Tier kontrolliert und ggf. wird mittels Kopfschlag/Bolzenschuss nachbetäubt. Weitere Untersuchungs- und Korrekturmaßnahmen sind sofort einzuleiten.</t>
  </si>
  <si>
    <r>
      <rPr>
        <b/>
        <sz val="10"/>
        <color theme="1"/>
        <rFont val="Arial"/>
        <family val="2"/>
      </rPr>
      <t>CO</t>
    </r>
    <r>
      <rPr>
        <b/>
        <vertAlign val="subscript"/>
        <sz val="10"/>
        <color theme="1"/>
        <rFont val="Arial"/>
        <family val="2"/>
      </rPr>
      <t>2</t>
    </r>
    <r>
      <rPr>
        <b/>
        <sz val="10"/>
        <color theme="1"/>
        <rFont val="Arial"/>
        <family val="2"/>
      </rPr>
      <t>-Betäubung</t>
    </r>
    <r>
      <rPr>
        <sz val="10"/>
        <color theme="1"/>
        <rFont val="Arial"/>
        <family val="2"/>
      </rPr>
      <t xml:space="preserve">
Die Gaskonzentration in der Betäubungsanlage wird mind. 1-mal wöchentlich mit einem unabhängigen Prüfgerät kontrolliert.*</t>
    </r>
  </si>
  <si>
    <t>Bei Abweichung wurden Korrekturmaßnahmen eingeleitet. Dokumentation wird vorgelegt.</t>
  </si>
  <si>
    <r>
      <rPr>
        <b/>
        <sz val="10"/>
        <color theme="1"/>
        <rFont val="Arial"/>
        <family val="2"/>
      </rPr>
      <t>Elektrobetäubung</t>
    </r>
    <r>
      <rPr>
        <sz val="10"/>
        <color theme="1"/>
        <rFont val="Arial"/>
        <family val="2"/>
      </rPr>
      <t xml:space="preserve">
Die Elektroden sind sauber zu halten.</t>
    </r>
  </si>
  <si>
    <t>Die Elektroden werden regelmäßig gereinigt.</t>
  </si>
  <si>
    <r>
      <rPr>
        <b/>
        <sz val="10"/>
        <color theme="1"/>
        <rFont val="Arial"/>
        <family val="2"/>
      </rPr>
      <t>Elektrobetäubung</t>
    </r>
    <r>
      <rPr>
        <sz val="10"/>
        <color theme="1"/>
        <rFont val="Arial"/>
        <family val="2"/>
      </rPr>
      <t xml:space="preserve">
Jedes Tier wird so fixiert, dass die Elektroden sicher angesetzt werden können. </t>
    </r>
  </si>
  <si>
    <r>
      <rPr>
        <b/>
        <sz val="10"/>
        <color theme="1"/>
        <rFont val="Arial"/>
        <family val="2"/>
      </rPr>
      <t>Elektrobetäubung</t>
    </r>
    <r>
      <rPr>
        <sz val="10"/>
        <color theme="1"/>
        <rFont val="Arial"/>
        <family val="2"/>
      </rPr>
      <t xml:space="preserve">
Die technische Parameter werden bei der elektrischen Durchströmung erfüllt.</t>
    </r>
  </si>
  <si>
    <t>Der Stromfluss, bei mind. 180 V und 240 mA, wird mind. 7 Sek. gehalten.
Der Stromfluss, bei 100 bis 120 V und 300 bis 400 mA und 50 Hz, wird mind. 4 Sek. lang gehalten.</t>
  </si>
  <si>
    <r>
      <rPr>
        <b/>
        <sz val="10"/>
        <color theme="1"/>
        <rFont val="Arial"/>
        <family val="2"/>
      </rPr>
      <t>Elektrobetäubung</t>
    </r>
    <r>
      <rPr>
        <sz val="10"/>
        <color theme="1"/>
        <rFont val="Arial"/>
        <family val="2"/>
      </rPr>
      <t xml:space="preserve">
Betäubungsgeräte verfügen über eine Anzeige für Spannung und Stromstärke sowie über eine Warnvorrichtung.</t>
    </r>
  </si>
  <si>
    <r>
      <t xml:space="preserve">Keine Anzeige für Spannung und Stromstärke / bei fehlerhaftem Stromstärkeverlauf und bei Ende der Stromflusszeit wird kein optisches und akustisches Signal ausgelöst </t>
    </r>
    <r>
      <rPr>
        <b/>
        <sz val="10"/>
        <color theme="1"/>
        <rFont val="Arial"/>
        <family val="2"/>
      </rPr>
      <t>= K.O.</t>
    </r>
  </si>
  <si>
    <r>
      <rPr>
        <b/>
        <sz val="10"/>
        <color theme="1"/>
        <rFont val="Arial"/>
        <family val="2"/>
      </rPr>
      <t>Bolzenschuss</t>
    </r>
    <r>
      <rPr>
        <sz val="10"/>
        <color theme="1"/>
        <rFont val="Arial"/>
        <family val="2"/>
      </rPr>
      <t xml:space="preserve">
Jedes Tier wird fixiert, so dass das Betäubungsgerät sicher angesetzt werden kann.</t>
    </r>
  </si>
  <si>
    <t>Das Gerät ist im rechten Winkel auf den Kopf aufzusetzen.</t>
  </si>
  <si>
    <t>8.1.2</t>
  </si>
  <si>
    <t>8.1.3</t>
  </si>
  <si>
    <t>9. Anforderungen an die Entblutung</t>
  </si>
  <si>
    <r>
      <rPr>
        <b/>
        <sz val="10"/>
        <color theme="1"/>
        <rFont val="Arial"/>
        <family val="2"/>
      </rPr>
      <t>Stun-to-stick-Intervall nach Elektrobetäubung, Bolzenschuss oder Kopfschlag</t>
    </r>
    <r>
      <rPr>
        <sz val="10"/>
        <color theme="1"/>
        <rFont val="Arial"/>
        <family val="2"/>
      </rPr>
      <t xml:space="preserve">
Die Entblutung erfolgt, nach Feststellung einer erfolgreichen Betäubungswirkung, so schnell wie möglich.</t>
    </r>
  </si>
  <si>
    <t>Die Entblutung erfolgt so schnell wie möglich, jedoch bis max. 10 Sek. nach der Betäubung. Die Zeitmessung vor Ort ergibt keinen Grund zur Beanstandung.
Bitte in der Beschreibung den vor Ort gemessenen Zeitwert erfassen</t>
  </si>
  <si>
    <r>
      <rPr>
        <b/>
        <sz val="10"/>
        <color theme="1"/>
        <rFont val="Arial"/>
        <family val="2"/>
      </rPr>
      <t>Stun-to-stick-Intervall nach CO</t>
    </r>
    <r>
      <rPr>
        <b/>
        <vertAlign val="subscript"/>
        <sz val="10"/>
        <color theme="1"/>
        <rFont val="Arial"/>
        <family val="2"/>
      </rPr>
      <t>2</t>
    </r>
    <r>
      <rPr>
        <b/>
        <sz val="10"/>
        <color theme="1"/>
        <rFont val="Arial"/>
        <family val="2"/>
      </rPr>
      <t>-Betäubung</t>
    </r>
    <r>
      <rPr>
        <sz val="10"/>
        <color theme="1"/>
        <rFont val="Arial"/>
        <family val="2"/>
      </rPr>
      <t xml:space="preserve">
Die Entblutung erfolgt, nach Feststellung einer erfolgreichen Betäubungswirkung, so schnell wie möglich.</t>
    </r>
  </si>
  <si>
    <t>Bei Vorlegen einer ANG nach § 13 Abs. 2 TierSchlV, ergab die Dokumentenprüfung mit dem Abgleich mit dem vor Ort gemessenen stun-to-stick-Intervalls keinen Grund zur Beanstandung.
Bitte in der Beschreibung die vor Ort gemessene Zeit anmerken.</t>
  </si>
  <si>
    <t>9 und 9.1</t>
  </si>
  <si>
    <t xml:space="preserve">Alle Tiere werden mittels Durchtrennen beider Halsschlagadern entblutet. </t>
  </si>
  <si>
    <r>
      <t xml:space="preserve">Bei automatischen Anlagen ist auf dem Einstellungswinkel der Messer zu achten, damit beide Halsschlagadern geöffnet werden. Bei manueller Entblutung ist das Messer ausreichend scharf und in gutem Zustand.
Die beiden Halsschlagadern werden nicht durchgetrennt / keine Kontrolle des Entblutungschnittes / die Hälse werden bei zweifelhafter Entblutung nicht nachgeschnitten </t>
    </r>
    <r>
      <rPr>
        <b/>
        <sz val="10"/>
        <color theme="1"/>
        <rFont val="Arial"/>
        <family val="2"/>
      </rPr>
      <t>= K.O.</t>
    </r>
  </si>
  <si>
    <t>9.1</t>
  </si>
  <si>
    <t>Die Einstellung der Messerhöhe und Schnitttiefe wird je nach Tierkategorie angepasst und ggf. korrigiert.*</t>
  </si>
  <si>
    <t>Die Anlage ist so eingestellt, dass auch kleine Tiere schnellst möglich entblutet werden bzw. dass ein Ausweichen der Messer vermieden wird. Ggf. werden die Tiere manuell entblutet.</t>
  </si>
  <si>
    <t>Die Entblutung beträgt mind. 180°Sekunden.</t>
  </si>
  <si>
    <r>
      <t xml:space="preserve">Die Zeitmessung vor Ort ergibt Grund zur Beanstandung </t>
    </r>
    <r>
      <rPr>
        <b/>
        <sz val="10"/>
        <color theme="1"/>
        <rFont val="Arial"/>
        <family val="2"/>
      </rPr>
      <t>= K.O.</t>
    </r>
    <r>
      <rPr>
        <sz val="10"/>
        <color theme="1"/>
        <rFont val="Arial"/>
        <family val="2"/>
      </rPr>
      <t xml:space="preserve">
</t>
    </r>
    <r>
      <rPr>
        <b/>
        <sz val="10"/>
        <color theme="1"/>
        <rFont val="Arial"/>
        <family val="2"/>
      </rPr>
      <t>ANG = erfüllt</t>
    </r>
    <r>
      <rPr>
        <sz val="10"/>
        <color theme="1"/>
        <rFont val="Arial"/>
        <family val="2"/>
      </rPr>
      <t xml:space="preserve">
Bitte in der Beschreibung die vor Ort gemessene Zeit anmerken</t>
    </r>
  </si>
  <si>
    <t xml:space="preserve">Die Bandgeschwindigkeit ermöglicht den Mitarbeitern die Entblutung der Tiere zu kontrollieren und ggfs. Nachzuschneiden. </t>
  </si>
  <si>
    <r>
      <t xml:space="preserve">Kontrolle ist anhand der erhöhten Bandgeschwindigkeit nicht möglich </t>
    </r>
    <r>
      <rPr>
        <b/>
        <sz val="10"/>
        <color theme="1"/>
        <rFont val="Arial"/>
        <family val="2"/>
      </rPr>
      <t>= K.O.</t>
    </r>
  </si>
  <si>
    <t>Einsatz- und griffbereite Geräte stehen im Bereich der Entblutung zum Nachbetäuben und zum Nachschneiden zur Verfügung.</t>
  </si>
  <si>
    <r>
      <t xml:space="preserve">Bspw. Kopfschlaggeräte und Messer (ausreichend, in gutem Zustand). Die Geräte sind für die Tierkategorie geeignet.
Die Geräte stehen nicht zur Verfügung / nicht geeignet </t>
    </r>
    <r>
      <rPr>
        <b/>
        <sz val="10"/>
        <color theme="1"/>
        <rFont val="Arial"/>
        <family val="2"/>
      </rPr>
      <t>= K.O.</t>
    </r>
  </si>
  <si>
    <t xml:space="preserve">Jedes Tier muss tot sein, bevor es zu weiteren Verarbeitungsprozessen zugeführt wird. </t>
  </si>
  <si>
    <r>
      <t>Die Tiere weisen am Ende der Entblutungstrecke und vor den weiteren Verarbeitungsprozessen (Absetzten des Kopfes, Brühung) keine Zeichen des Wahrnehmungs- und Empfindungsvermögens, wie bspw. Bewegungen, Atmung u. o. Schmerzreißen auf. Bei Abweichung, werden Maßnahmen eingeleitet, die zum Tod des Tieres führen. Die Ursachen werden untersucht und abgestellt. Trifft das nicht zu</t>
    </r>
    <r>
      <rPr>
        <b/>
        <sz val="10"/>
        <color theme="1"/>
        <rFont val="Arial"/>
        <family val="2"/>
      </rPr>
      <t xml:space="preserve"> = K.O.</t>
    </r>
  </si>
  <si>
    <t>Alle technischen Daten zur Entblutung werden stichprobenartig täglich kontrolliert und dokumentiert.</t>
  </si>
  <si>
    <t>Bspw. stun-to-stick-Intervall, Entblutungszeit.</t>
  </si>
  <si>
    <t xml:space="preserve">Die Entblutung der Tiere wird vom Tierschutzbeauftragten täglich kontrolliert. </t>
  </si>
  <si>
    <r>
      <t xml:space="preserve">Bei der Kontrolle der Qualität des Halsschnittes und der Effektivität der Entblutung, werden mind. 2% der Tiere (auf die stündliche Schlachtleistung bezogen) kontrolliert. </t>
    </r>
    <r>
      <rPr>
        <sz val="10"/>
        <color rgb="FFFF0000"/>
        <rFont val="Arial"/>
        <family val="2"/>
      </rPr>
      <t>Aus dem Band wird eine Stichprobe von Tieren entnommen.</t>
    </r>
  </si>
  <si>
    <t>Unzureichende Ausblutung wird dokumentiert.*</t>
  </si>
  <si>
    <t>Die Anzahl an Tieren, bei denen Symptome oder Schäden festgestellt werden die auf eine unzureichende Ausblutung zurückzuführen sind, wird dokumentiert (ggf. erfolgt die Erfassung durch die amtliche Überwachung).</t>
  </si>
  <si>
    <t>Korrekturmaßnahmen werden eingeleitet spätestens wenn bei ≥0,5 % der gesamten am Tag geschlachteten Tiere eine unzureichend Ausblutung festgestellt wird.</t>
  </si>
  <si>
    <t>Korrekturmaßnahmen bspw. Untersuchung und Behebung von Fehlern im Betäubungsprogramm, –parameter u. o. –anlage, in der Entblutungsanlage sowie Schulung von Mitarbeitern.</t>
  </si>
  <si>
    <t>10. Erfassung und Meldung der Tierbezogenen Kriterien (TBK)</t>
  </si>
  <si>
    <t>Die TBK werden an geeigneter Stelle erfasst und dokumentiert.</t>
  </si>
  <si>
    <t>Beim der physischen Prüfung wird bestätigt, dass folgende TBK an geeigneter Stelle erfasst werden:
• Transporttote
• Frakturen/Luxationen der Flügel/Beine
• Hämatome &gt; 3 cm
• Kontaktdermatitis Brust
• Fersenhöckerveränderungen &gt; 6 mm
• Fußballenveränderungen
• Nicht Schlachtfähige Tiere
• Genussuntaugliche Tiere
• Unterhautveränderung
Erfassung erfolgt z.B. durch Mitarbeiter des Schlachtunternehmens, die amtliche Überwachung bei der Lebendtierbeschau und ggf. bei der Fleischbeschau u. o. ein geeignetes Kamera-Erfassungssystem.</t>
  </si>
  <si>
    <t>10 und 10.1</t>
  </si>
  <si>
    <t>Auch folgende TBK werden an geeigneter Stelle erfasst und dokumentiert.*</t>
  </si>
  <si>
    <t>Bei kamerabasierten Erfassungssystemen ist die Zuverlässigkeit sichergestellt.</t>
  </si>
  <si>
    <r>
      <t xml:space="preserve">Die Kameras werden gereinigt, gewartet und bei Bedarf kalibriert. Die Bewertung der Kameraerfassung wird regelmäßig überprüft und wenn nötig korrigiert. Die Kontrolle wird dokumentiert.
</t>
    </r>
    <r>
      <rPr>
        <b/>
        <sz val="10"/>
        <color theme="1"/>
        <rFont val="Arial"/>
        <family val="2"/>
      </rPr>
      <t>Keine Kameraerfassung = n.a.</t>
    </r>
  </si>
  <si>
    <t>Die TBK der am jeweiligen Schlachttag angelieferten und geschlachteten Tiere werden umgehend an den entsprechenden Tierhalter vollständig zurückgemeldet.</t>
  </si>
  <si>
    <t>Die Meldung der TBK an den DTSchB ist vollständig und erfolgt fristgemäß. Aktuelle Eingangsbestätigung des DTSchB liegt vor.</t>
  </si>
  <si>
    <r>
      <t xml:space="preserve">Die Meldung erfolgt einmal pro Quartal bis zum jeweils 15. des Folgequartals. Die Eingangsbestätigungs-E-Mail des DTSchB über die Einreichung der TBK-Meldung wird vorgelegt.
</t>
    </r>
    <r>
      <rPr>
        <b/>
        <sz val="10"/>
        <color theme="1"/>
        <rFont val="Arial"/>
        <family val="2"/>
      </rPr>
      <t>Schlachtunternehmen ist nicht für die Meldung zuständig = n.a. (bitte beschreiben).</t>
    </r>
  </si>
  <si>
    <t>10</t>
  </si>
  <si>
    <r>
      <t xml:space="preserve">Für die Meldung werden adäquate Datenbankauszüge akzeptiert, sofern alle in Lfd.-Nr. 10.1 und 10.2 verlangten Informationen enthalten sind. Ggf. wird der Datenbankauszug entsprechend ergänzt.
</t>
    </r>
    <r>
      <rPr>
        <b/>
        <sz val="10"/>
        <color theme="1"/>
        <rFont val="Arial"/>
        <family val="2"/>
      </rPr>
      <t>Schlachtunternehmen ist nicht für die Meldung zuständig = n.a. (bitte beschreiben)</t>
    </r>
  </si>
  <si>
    <t xml:space="preserve">
• Beladedichte
• Notgetötete Tiere
</t>
  </si>
  <si>
    <t>ruckartige Bewegungen, Schütteln o. ä. Erschütterungen, wie bspw. der Sturz von Transportbehältern, werden vermieden.</t>
  </si>
  <si>
    <r>
      <t>Videoaufnahmen von Anlieferung/Entladung / Wartebereich / Beförderung zur Betäubung / Betäubung (ggf. Auswurfes bei CO</t>
    </r>
    <r>
      <rPr>
        <vertAlign val="subscript"/>
        <sz val="10"/>
        <color theme="1"/>
        <rFont val="Arial"/>
        <family val="2"/>
      </rPr>
      <t>2</t>
    </r>
    <r>
      <rPr>
        <sz val="10"/>
        <color theme="1"/>
        <rFont val="Arial"/>
        <family val="2"/>
      </rPr>
      <t xml:space="preserve">-Betäubung) / Entblutung werden ausgewertet. Die Auswertung ist plausibel.
Das System der Videoüberwachung wird etabliert und Belege werden vorgelegt (z.B. Belege über den Zukauf von Kameras) </t>
    </r>
    <r>
      <rPr>
        <b/>
        <sz val="10"/>
        <color theme="1"/>
        <rFont val="Arial"/>
        <family val="2"/>
      </rPr>
      <t>= n.a</t>
    </r>
    <r>
      <rPr>
        <sz val="10"/>
        <color theme="1"/>
        <rFont val="Arial"/>
        <family val="2"/>
      </rPr>
      <t>. Bitte Umsetzungsfrist anmerken.</t>
    </r>
  </si>
  <si>
    <t>Transport und Schlachtung Geflügel</t>
  </si>
  <si>
    <r>
      <t>Die Bereiche Anlieferung/Entladung / Wartebereich / Beförderung zur Betäubung / Betäubung (ggf. Auswurfes bei CO</t>
    </r>
    <r>
      <rPr>
        <vertAlign val="subscript"/>
        <sz val="10"/>
        <color theme="1"/>
        <rFont val="Arial"/>
        <family val="2"/>
      </rPr>
      <t>2</t>
    </r>
    <r>
      <rPr>
        <sz val="10"/>
        <color theme="1"/>
        <rFont val="Arial"/>
        <family val="2"/>
      </rPr>
      <t xml:space="preserve">-Betäubung) / Entblutung werden durch funktionstüchtige Kameras überwacht.
Das System der Videoüberwachung wird etabliert und Belege werden vorgelegt (z.B. Belege über die Zukauf von Kameras) </t>
    </r>
    <r>
      <rPr>
        <b/>
        <sz val="10"/>
        <color theme="1"/>
        <rFont val="Arial"/>
        <family val="2"/>
      </rPr>
      <t xml:space="preserve">= erfüllt </t>
    </r>
    <r>
      <rPr>
        <sz val="10"/>
        <color theme="1"/>
        <rFont val="Arial"/>
        <family val="2"/>
      </rPr>
      <t>Bitte Umsetzungsfrist anmerken.</t>
    </r>
  </si>
  <si>
    <r>
      <t xml:space="preserve">Die Videoaufnahme </t>
    </r>
    <r>
      <rPr>
        <b/>
        <sz val="10"/>
        <color theme="1"/>
        <rFont val="Arial"/>
        <family val="2"/>
      </rPr>
      <t>soll</t>
    </r>
    <r>
      <rPr>
        <sz val="10"/>
        <color theme="1"/>
        <rFont val="Arial"/>
        <family val="2"/>
      </rPr>
      <t xml:space="preserve"> mind. 4 Wochen lang aufbewahrt werden.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</si>
</sst>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h:mm;@"/>
    <numFmt numFmtId="165" formatCode="0.0"/>
  </numFmts>
  <fonts count="24" x14ac:knownFonts="1">
    <font>
      <sz val="11"/>
      <color theme="1"/>
      <name val="Calibri"/>
      <family val="2"/>
      <scheme val="minor"/>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b/>
      <sz val="14"/>
      <color rgb="FF009EE3"/>
      <name val="Arial"/>
      <family val="2"/>
    </font>
    <font>
      <sz val="10"/>
      <color theme="1"/>
      <name val="Arial"/>
      <family val="2"/>
    </font>
    <font>
      <b/>
      <sz val="10"/>
      <color theme="1"/>
      <name val="Arial"/>
      <family val="2"/>
    </font>
    <font>
      <sz val="8"/>
      <color theme="1"/>
      <name val="Arial"/>
      <family val="2"/>
    </font>
    <font>
      <sz val="6"/>
      <color theme="1"/>
      <name val="Arial"/>
      <family val="2"/>
    </font>
    <font>
      <b/>
      <sz val="11"/>
      <color theme="1"/>
      <name val="Arial"/>
      <family val="2"/>
    </font>
    <font>
      <b/>
      <sz val="11"/>
      <color rgb="FFFF0000"/>
      <name val="Arial"/>
      <family val="2"/>
    </font>
    <font>
      <sz val="11"/>
      <color rgb="FFFF0000"/>
      <name val="Arial"/>
      <family val="2"/>
    </font>
    <font>
      <sz val="10"/>
      <color theme="1"/>
      <name val="Arial"/>
      <family val="2"/>
    </font>
    <font>
      <sz val="10"/>
      <color theme="1"/>
      <name val="Arial"/>
      <family val="2"/>
    </font>
    <font>
      <sz val="11"/>
      <color rgb="FF3F3F76"/>
      <name val="Arial"/>
      <family val="2"/>
    </font>
    <font>
      <sz val="11"/>
      <name val="Arial"/>
      <family val="2"/>
    </font>
    <font>
      <vertAlign val="superscript"/>
      <sz val="10"/>
      <color theme="1"/>
      <name val="Arial"/>
      <family val="2"/>
    </font>
    <font>
      <sz val="8"/>
      <name val="Arial"/>
      <family val="2"/>
    </font>
    <font>
      <vertAlign val="subscript"/>
      <sz val="10"/>
      <color theme="1"/>
      <name val="Arial"/>
      <family val="2"/>
    </font>
    <font>
      <sz val="10"/>
      <color rgb="FFFF0000"/>
      <name val="Arial"/>
      <family val="2"/>
    </font>
    <font>
      <b/>
      <vertAlign val="subscript"/>
      <sz val="10"/>
      <color theme="1"/>
      <name val="Arial"/>
      <family val="2"/>
    </font>
  </fonts>
  <fills count="7">
    <fill>
      <patternFill patternType="none"/>
    </fill>
    <fill>
      <patternFill patternType="gray125"/>
    </fill>
    <fill>
      <patternFill patternType="solid">
        <fgColor theme="0" tint="-0.249977111117893"/>
        <bgColor indexed="64"/>
      </patternFill>
    </fill>
    <fill>
      <patternFill patternType="solid">
        <fgColor rgb="FFFFFF99"/>
        <bgColor indexed="64"/>
      </patternFill>
    </fill>
    <fill>
      <patternFill patternType="solid">
        <fgColor rgb="FFFFCC99"/>
      </patternFill>
    </fill>
    <fill>
      <patternFill patternType="solid">
        <fgColor theme="0"/>
        <bgColor indexed="64"/>
      </patternFill>
    </fill>
    <fill>
      <patternFill patternType="solid">
        <fgColor rgb="FFFFC0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theme="1"/>
      </bottom>
      <diagonal/>
    </border>
    <border>
      <left style="thin">
        <color indexed="64"/>
      </left>
      <right style="thin">
        <color indexed="64"/>
      </right>
      <top style="thin">
        <color theme="1"/>
      </top>
      <bottom style="thin">
        <color theme="1"/>
      </bottom>
      <diagonal/>
    </border>
  </borders>
  <cellStyleXfs count="2">
    <xf numFmtId="0" fontId="0" fillId="0" borderId="0"/>
    <xf numFmtId="0" fontId="17" fillId="4" borderId="12" applyNumberFormat="0" applyAlignment="0" applyProtection="0"/>
  </cellStyleXfs>
  <cellXfs count="176">
    <xf numFmtId="0" fontId="0" fillId="0" borderId="0" xfId="0"/>
    <xf numFmtId="0" fontId="8" fillId="0" borderId="0" xfId="0" applyFont="1" applyProtection="1"/>
    <xf numFmtId="0" fontId="8" fillId="0" borderId="0" xfId="0" applyFont="1" applyAlignment="1" applyProtection="1">
      <alignment horizontal="center" vertical="center"/>
    </xf>
    <xf numFmtId="0" fontId="8" fillId="0" borderId="1" xfId="0" applyFont="1" applyBorder="1" applyAlignment="1" applyProtection="1">
      <alignment horizontal="center" vertical="center" wrapText="1"/>
    </xf>
    <xf numFmtId="0" fontId="8" fillId="0" borderId="1" xfId="0" applyFont="1" applyBorder="1" applyAlignment="1" applyProtection="1">
      <alignment horizontal="center" vertical="center"/>
    </xf>
    <xf numFmtId="0" fontId="6" fillId="0" borderId="0" xfId="0" applyFont="1" applyProtection="1"/>
    <xf numFmtId="0" fontId="6" fillId="0" borderId="0" xfId="0" applyFont="1" applyAlignment="1" applyProtection="1">
      <alignment horizontal="right"/>
    </xf>
    <xf numFmtId="0" fontId="12" fillId="0" borderId="0" xfId="0" applyFont="1" applyAlignment="1" applyProtection="1">
      <alignment horizontal="center"/>
    </xf>
    <xf numFmtId="0" fontId="6" fillId="0" borderId="2" xfId="0" applyFont="1" applyBorder="1" applyAlignment="1" applyProtection="1"/>
    <xf numFmtId="0" fontId="6" fillId="0" borderId="0" xfId="0" applyFont="1" applyAlignment="1" applyProtection="1">
      <alignment vertical="center"/>
    </xf>
    <xf numFmtId="0" fontId="6" fillId="0" borderId="1" xfId="0" applyFont="1" applyBorder="1" applyAlignment="1" applyProtection="1">
      <alignment vertical="center"/>
    </xf>
    <xf numFmtId="0" fontId="6" fillId="0" borderId="1" xfId="0" applyFont="1" applyFill="1" applyBorder="1" applyAlignment="1" applyProtection="1">
      <alignment horizontal="right" vertical="center"/>
    </xf>
    <xf numFmtId="164" fontId="8" fillId="0" borderId="1" xfId="0" applyNumberFormat="1" applyFont="1" applyBorder="1" applyAlignment="1" applyProtection="1">
      <alignment horizontal="center" vertical="center"/>
      <protection locked="0"/>
    </xf>
    <xf numFmtId="20" fontId="8" fillId="0" borderId="1" xfId="0" applyNumberFormat="1" applyFont="1" applyBorder="1" applyAlignment="1" applyProtection="1">
      <alignment horizontal="center" vertical="center"/>
      <protection locked="0"/>
    </xf>
    <xf numFmtId="0" fontId="8" fillId="0" borderId="1" xfId="0" applyFont="1" applyBorder="1" applyAlignment="1" applyProtection="1">
      <alignment horizontal="center" vertical="center"/>
      <protection locked="0"/>
    </xf>
    <xf numFmtId="0" fontId="6" fillId="0" borderId="0" xfId="0" applyFont="1" applyAlignment="1" applyProtection="1">
      <alignment horizontal="center" vertical="center"/>
    </xf>
    <xf numFmtId="0" fontId="10" fillId="0" borderId="0" xfId="0" applyFont="1" applyAlignment="1" applyProtection="1">
      <alignment horizontal="right" vertical="center"/>
    </xf>
    <xf numFmtId="0" fontId="10" fillId="0" borderId="0" xfId="0" applyFont="1" applyAlignment="1" applyProtection="1">
      <alignment horizontal="left" vertical="center"/>
    </xf>
    <xf numFmtId="0" fontId="10" fillId="0" borderId="0" xfId="0" applyFont="1" applyAlignment="1" applyProtection="1">
      <alignment vertical="center"/>
    </xf>
    <xf numFmtId="0" fontId="8" fillId="0" borderId="0" xfId="0" applyFont="1" applyAlignment="1" applyProtection="1">
      <alignment vertical="center"/>
    </xf>
    <xf numFmtId="0" fontId="8" fillId="0" borderId="0" xfId="0" applyFont="1" applyAlignment="1" applyProtection="1">
      <alignment horizontal="right" vertical="center"/>
    </xf>
    <xf numFmtId="0" fontId="6" fillId="0" borderId="2" xfId="0" applyFont="1" applyBorder="1" applyAlignment="1" applyProtection="1">
      <alignment vertical="center"/>
    </xf>
    <xf numFmtId="0" fontId="6" fillId="0" borderId="2" xfId="0" applyFont="1" applyBorder="1" applyAlignment="1" applyProtection="1">
      <alignment horizontal="center" vertical="center"/>
    </xf>
    <xf numFmtId="0" fontId="6" fillId="0" borderId="0" xfId="0" applyFont="1" applyAlignment="1" applyProtection="1">
      <alignment horizontal="left" vertical="center"/>
    </xf>
    <xf numFmtId="1" fontId="8" fillId="0" borderId="0" xfId="0" applyNumberFormat="1" applyFont="1" applyBorder="1" applyAlignment="1" applyProtection="1">
      <alignment horizontal="left" vertical="center"/>
    </xf>
    <xf numFmtId="49" fontId="8" fillId="0" borderId="0" xfId="0" applyNumberFormat="1" applyFont="1" applyBorder="1" applyAlignment="1" applyProtection="1">
      <alignment vertical="center" wrapText="1"/>
      <protection locked="0"/>
    </xf>
    <xf numFmtId="0" fontId="8" fillId="0" borderId="0" xfId="0" applyFont="1" applyBorder="1" applyAlignment="1" applyProtection="1">
      <alignment vertical="center" wrapText="1"/>
      <protection locked="0"/>
    </xf>
    <xf numFmtId="0" fontId="8" fillId="0" borderId="0" xfId="0" applyFont="1" applyBorder="1" applyAlignment="1" applyProtection="1">
      <alignment horizontal="center" vertical="center"/>
      <protection locked="0"/>
    </xf>
    <xf numFmtId="0" fontId="8" fillId="0" borderId="0" xfId="0" applyFont="1" applyBorder="1" applyAlignment="1" applyProtection="1">
      <alignment vertical="center"/>
      <protection locked="0"/>
    </xf>
    <xf numFmtId="165" fontId="8" fillId="0" borderId="0" xfId="0" applyNumberFormat="1" applyFont="1" applyBorder="1" applyAlignment="1" applyProtection="1">
      <alignment horizontal="center" vertical="center"/>
    </xf>
    <xf numFmtId="0" fontId="8" fillId="0" borderId="0" xfId="0" applyFont="1" applyBorder="1" applyAlignment="1" applyProtection="1">
      <alignment horizontal="center" vertical="center"/>
    </xf>
    <xf numFmtId="0" fontId="7" fillId="0" borderId="0" xfId="0" applyFont="1" applyAlignment="1" applyProtection="1">
      <alignment vertical="center"/>
    </xf>
    <xf numFmtId="0" fontId="8" fillId="0" borderId="0" xfId="0" applyFont="1" applyBorder="1" applyAlignment="1" applyProtection="1">
      <alignment horizontal="center" vertical="center" wrapText="1"/>
      <protection locked="0"/>
    </xf>
    <xf numFmtId="49" fontId="8" fillId="0" borderId="1" xfId="0" applyNumberFormat="1" applyFont="1" applyBorder="1" applyAlignment="1" applyProtection="1">
      <alignment horizontal="left" vertical="center" wrapText="1"/>
    </xf>
    <xf numFmtId="0" fontId="6" fillId="0" borderId="2" xfId="0" applyFont="1" applyBorder="1" applyProtection="1"/>
    <xf numFmtId="49" fontId="8" fillId="0" borderId="0" xfId="0" applyNumberFormat="1" applyFont="1" applyBorder="1" applyAlignment="1" applyProtection="1">
      <alignment horizontal="left" vertical="center" wrapText="1"/>
    </xf>
    <xf numFmtId="0" fontId="8" fillId="0" borderId="0" xfId="0" applyFont="1" applyBorder="1" applyAlignment="1" applyProtection="1">
      <alignment horizontal="left" vertical="center" wrapText="1"/>
    </xf>
    <xf numFmtId="0" fontId="8" fillId="0" borderId="0" xfId="0" applyFont="1" applyBorder="1" applyAlignment="1" applyProtection="1">
      <alignment vertical="center" wrapText="1"/>
    </xf>
    <xf numFmtId="1" fontId="8" fillId="0" borderId="0" xfId="0" applyNumberFormat="1" applyFont="1" applyBorder="1" applyAlignment="1" applyProtection="1">
      <alignment horizontal="left" vertical="center"/>
      <protection locked="0"/>
    </xf>
    <xf numFmtId="165" fontId="8" fillId="0" borderId="0" xfId="0" applyNumberFormat="1" applyFont="1" applyBorder="1" applyAlignment="1" applyProtection="1">
      <alignment horizontal="center" vertical="center"/>
      <protection locked="0"/>
    </xf>
    <xf numFmtId="0" fontId="8" fillId="0" borderId="0" xfId="0" applyFont="1" applyProtection="1">
      <protection locked="0"/>
    </xf>
    <xf numFmtId="49" fontId="8" fillId="0" borderId="0" xfId="0" applyNumberFormat="1" applyFont="1" applyBorder="1" applyAlignment="1" applyProtection="1">
      <alignment horizontal="left" vertical="center" wrapText="1"/>
      <protection locked="0"/>
    </xf>
    <xf numFmtId="0" fontId="8" fillId="0" borderId="0" xfId="0" applyFont="1" applyBorder="1" applyAlignment="1" applyProtection="1">
      <alignment horizontal="left" vertical="center" wrapText="1"/>
      <protection locked="0"/>
    </xf>
    <xf numFmtId="0" fontId="8" fillId="0" borderId="0" xfId="0" applyFont="1" applyBorder="1" applyProtection="1">
      <protection locked="0"/>
    </xf>
    <xf numFmtId="14" fontId="14" fillId="3" borderId="1" xfId="0" applyNumberFormat="1" applyFont="1" applyFill="1" applyBorder="1" applyAlignment="1" applyProtection="1">
      <alignment horizontal="right" vertical="center"/>
      <protection locked="0"/>
    </xf>
    <xf numFmtId="0" fontId="14" fillId="3" borderId="1" xfId="0" applyFont="1" applyFill="1" applyBorder="1" applyAlignment="1" applyProtection="1">
      <alignment horizontal="right" vertical="center"/>
      <protection locked="0"/>
    </xf>
    <xf numFmtId="1" fontId="15" fillId="0" borderId="0" xfId="0" applyNumberFormat="1" applyFont="1" applyBorder="1" applyAlignment="1" applyProtection="1">
      <alignment horizontal="left" vertical="center"/>
      <protection locked="0"/>
    </xf>
    <xf numFmtId="165" fontId="15" fillId="0" borderId="0" xfId="0" applyNumberFormat="1" applyFont="1" applyBorder="1" applyAlignment="1" applyProtection="1">
      <alignment horizontal="center" vertical="center"/>
      <protection locked="0"/>
    </xf>
    <xf numFmtId="49" fontId="15" fillId="0" borderId="0" xfId="0" applyNumberFormat="1" applyFont="1" applyBorder="1" applyAlignment="1" applyProtection="1">
      <alignment vertical="center" wrapText="1"/>
      <protection locked="0"/>
    </xf>
    <xf numFmtId="0" fontId="15" fillId="0" borderId="0" xfId="0" applyFont="1" applyBorder="1" applyAlignment="1" applyProtection="1">
      <alignment vertical="center" wrapText="1"/>
      <protection locked="0"/>
    </xf>
    <xf numFmtId="14" fontId="8" fillId="0" borderId="0" xfId="0" applyNumberFormat="1" applyFont="1" applyAlignment="1" applyProtection="1">
      <alignment horizontal="right" vertical="center"/>
      <protection locked="0"/>
    </xf>
    <xf numFmtId="0" fontId="4" fillId="0" borderId="1" xfId="0" applyFont="1" applyBorder="1" applyAlignment="1" applyProtection="1">
      <alignment vertical="center"/>
    </xf>
    <xf numFmtId="0" fontId="8" fillId="0" borderId="0" xfId="0" applyFont="1" applyAlignment="1" applyProtection="1">
      <alignment wrapText="1"/>
      <protection locked="0"/>
    </xf>
    <xf numFmtId="49" fontId="16" fillId="0" borderId="0" xfId="0" applyNumberFormat="1" applyFont="1" applyBorder="1" applyAlignment="1" applyProtection="1">
      <alignment horizontal="left" vertical="center" wrapText="1"/>
      <protection locked="0"/>
    </xf>
    <xf numFmtId="0" fontId="16" fillId="0" borderId="0" xfId="0" applyFont="1" applyBorder="1" applyAlignment="1" applyProtection="1">
      <alignment horizontal="center" vertical="center"/>
      <protection locked="0"/>
    </xf>
    <xf numFmtId="0" fontId="16" fillId="0" borderId="0" xfId="0" applyFont="1" applyBorder="1" applyAlignment="1" applyProtection="1">
      <alignment horizontal="center" vertical="center" wrapText="1"/>
      <protection locked="0"/>
    </xf>
    <xf numFmtId="49" fontId="8" fillId="0" borderId="1" xfId="0" applyNumberFormat="1" applyFont="1" applyBorder="1" applyAlignment="1" applyProtection="1">
      <alignment horizontal="center" vertical="center" wrapText="1"/>
      <protection locked="0"/>
    </xf>
    <xf numFmtId="0" fontId="8" fillId="0" borderId="1" xfId="0" applyFont="1" applyBorder="1" applyAlignment="1" applyProtection="1">
      <alignment horizontal="left" vertical="center"/>
    </xf>
    <xf numFmtId="0" fontId="2" fillId="0" borderId="1" xfId="0" applyFont="1" applyBorder="1" applyAlignment="1" applyProtection="1">
      <alignment vertical="center"/>
    </xf>
    <xf numFmtId="0" fontId="1" fillId="0" borderId="1" xfId="0" applyFont="1" applyBorder="1" applyAlignment="1" applyProtection="1">
      <alignment vertical="center"/>
    </xf>
    <xf numFmtId="0" fontId="1" fillId="0" borderId="0" xfId="0" applyFont="1" applyAlignment="1" applyProtection="1">
      <alignment vertical="center"/>
    </xf>
    <xf numFmtId="14" fontId="6" fillId="0" borderId="0" xfId="0" applyNumberFormat="1" applyFont="1" applyAlignment="1" applyProtection="1">
      <alignment horizontal="right" vertical="center"/>
      <protection locked="0"/>
    </xf>
    <xf numFmtId="0" fontId="18" fillId="5" borderId="1" xfId="0" applyFont="1" applyFill="1" applyBorder="1" applyAlignment="1" applyProtection="1">
      <alignment horizontal="right" vertical="center"/>
    </xf>
    <xf numFmtId="0" fontId="8" fillId="0" borderId="0" xfId="0" applyFont="1" applyAlignment="1" applyProtection="1">
      <alignment horizontal="left"/>
    </xf>
    <xf numFmtId="0" fontId="8" fillId="0" borderId="0" xfId="0" applyFont="1" applyAlignment="1" applyProtection="1">
      <alignment horizontal="left" vertical="center"/>
    </xf>
    <xf numFmtId="0" fontId="1" fillId="0" borderId="1" xfId="0" applyFont="1" applyFill="1" applyBorder="1" applyAlignment="1" applyProtection="1">
      <alignment horizontal="right" vertical="center"/>
    </xf>
    <xf numFmtId="0" fontId="5" fillId="5" borderId="1" xfId="0" applyFont="1" applyFill="1" applyBorder="1" applyAlignment="1" applyProtection="1">
      <alignment horizontal="right" vertical="center"/>
    </xf>
    <xf numFmtId="49" fontId="8" fillId="0" borderId="1" xfId="0" applyNumberFormat="1" applyFont="1" applyBorder="1" applyAlignment="1" applyProtection="1">
      <alignment horizontal="left" vertical="center" wrapText="1"/>
      <protection locked="0"/>
    </xf>
    <xf numFmtId="0" fontId="15" fillId="0" borderId="0" xfId="0" applyFont="1" applyBorder="1" applyAlignment="1" applyProtection="1">
      <alignment horizontal="left" vertical="center" wrapText="1"/>
      <protection locked="0"/>
    </xf>
    <xf numFmtId="0" fontId="6" fillId="0" borderId="0" xfId="0" applyFont="1" applyAlignment="1" applyProtection="1"/>
    <xf numFmtId="49" fontId="8" fillId="0" borderId="2" xfId="0" applyNumberFormat="1" applyFont="1" applyBorder="1" applyAlignment="1" applyProtection="1">
      <alignment horizontal="left" vertical="center" wrapText="1"/>
      <protection locked="0"/>
    </xf>
    <xf numFmtId="0" fontId="8" fillId="0" borderId="2" xfId="0" applyFont="1" applyBorder="1" applyAlignment="1" applyProtection="1">
      <alignment horizontal="center" vertical="center"/>
      <protection locked="0"/>
    </xf>
    <xf numFmtId="0" fontId="8" fillId="0" borderId="2" xfId="0" applyFont="1" applyBorder="1" applyAlignment="1" applyProtection="1">
      <alignment horizontal="center" vertical="center" wrapText="1"/>
      <protection locked="0"/>
    </xf>
    <xf numFmtId="49" fontId="8" fillId="0" borderId="3" xfId="0" applyNumberFormat="1" applyFont="1" applyBorder="1" applyAlignment="1" applyProtection="1">
      <alignment horizontal="left" vertical="center" wrapText="1"/>
      <protection locked="0"/>
    </xf>
    <xf numFmtId="0" fontId="8" fillId="0" borderId="3" xfId="0" applyFont="1" applyBorder="1" applyAlignment="1" applyProtection="1">
      <alignment horizontal="center" vertical="center" wrapText="1"/>
      <protection locked="0"/>
    </xf>
    <xf numFmtId="49" fontId="17" fillId="0" borderId="13" xfId="1" applyNumberFormat="1" applyFill="1" applyBorder="1" applyAlignment="1" applyProtection="1">
      <alignment horizontal="left" vertical="center" wrapText="1"/>
      <protection locked="0"/>
    </xf>
    <xf numFmtId="49" fontId="17" fillId="0" borderId="14" xfId="1" applyNumberFormat="1" applyFill="1" applyBorder="1" applyAlignment="1" applyProtection="1">
      <alignment horizontal="left" vertical="center" wrapText="1"/>
      <protection locked="0"/>
    </xf>
    <xf numFmtId="49" fontId="15" fillId="0" borderId="2" xfId="0" applyNumberFormat="1" applyFont="1" applyBorder="1" applyAlignment="1" applyProtection="1">
      <alignment horizontal="left" vertical="center" wrapText="1"/>
      <protection locked="0"/>
    </xf>
    <xf numFmtId="49" fontId="15" fillId="0" borderId="0" xfId="0" applyNumberFormat="1" applyFont="1" applyBorder="1" applyAlignment="1" applyProtection="1">
      <alignment horizontal="left" vertical="center" wrapText="1"/>
      <protection locked="0"/>
    </xf>
    <xf numFmtId="0" fontId="8" fillId="0" borderId="0" xfId="0" applyFont="1" applyAlignment="1" applyProtection="1">
      <alignment horizontal="left" vertical="center"/>
      <protection locked="0"/>
    </xf>
    <xf numFmtId="0" fontId="8" fillId="0" borderId="4" xfId="0" applyFont="1" applyBorder="1" applyAlignment="1" applyProtection="1">
      <alignment horizontal="center" vertical="center"/>
    </xf>
    <xf numFmtId="0" fontId="6" fillId="0" borderId="2" xfId="0" applyFont="1" applyBorder="1" applyAlignment="1" applyProtection="1">
      <alignment horizontal="center"/>
      <protection locked="0"/>
    </xf>
    <xf numFmtId="0" fontId="7" fillId="0" borderId="0" xfId="0" applyFont="1" applyAlignment="1" applyProtection="1">
      <alignment horizontal="center" vertical="center"/>
    </xf>
    <xf numFmtId="0" fontId="9" fillId="2" borderId="1" xfId="0" applyFont="1" applyFill="1" applyBorder="1" applyAlignment="1" applyProtection="1">
      <alignment horizontal="center" vertical="center" wrapText="1"/>
    </xf>
    <xf numFmtId="0" fontId="8" fillId="0" borderId="1" xfId="0" applyFont="1" applyBorder="1" applyAlignment="1" applyProtection="1">
      <alignment horizontal="left" vertical="center" wrapText="1"/>
    </xf>
    <xf numFmtId="0" fontId="8" fillId="0" borderId="1" xfId="0" applyFont="1" applyBorder="1" applyAlignment="1" applyProtection="1">
      <alignment horizontal="left" vertical="center"/>
    </xf>
    <xf numFmtId="49" fontId="8" fillId="0" borderId="1" xfId="0" applyNumberFormat="1" applyFont="1" applyBorder="1" applyAlignment="1" applyProtection="1">
      <alignment horizontal="left" vertical="center" wrapText="1"/>
      <protection locked="0"/>
    </xf>
    <xf numFmtId="0" fontId="6" fillId="0" borderId="3" xfId="0" applyFont="1" applyBorder="1" applyAlignment="1" applyProtection="1">
      <alignment horizontal="left"/>
    </xf>
    <xf numFmtId="14" fontId="8" fillId="0" borderId="1" xfId="0" applyNumberFormat="1" applyFont="1" applyBorder="1" applyAlignment="1" applyProtection="1">
      <alignment horizontal="left" vertical="center"/>
      <protection locked="0"/>
    </xf>
    <xf numFmtId="49" fontId="8" fillId="0" borderId="1" xfId="0" applyNumberFormat="1" applyFont="1" applyBorder="1" applyAlignment="1" applyProtection="1">
      <alignment horizontal="left" vertical="center"/>
      <protection locked="0"/>
    </xf>
    <xf numFmtId="0" fontId="8" fillId="0" borderId="0" xfId="0" applyFont="1" applyAlignment="1" applyProtection="1">
      <alignment horizontal="left"/>
    </xf>
    <xf numFmtId="0" fontId="6" fillId="0" borderId="3" xfId="0" applyFont="1" applyBorder="1" applyAlignment="1" applyProtection="1">
      <alignment horizontal="right" vertical="center"/>
    </xf>
    <xf numFmtId="0" fontId="6" fillId="0" borderId="3" xfId="0" applyFont="1" applyBorder="1" applyAlignment="1" applyProtection="1">
      <alignment horizontal="center"/>
    </xf>
    <xf numFmtId="0" fontId="9" fillId="0" borderId="0" xfId="0" applyFont="1" applyAlignment="1" applyProtection="1">
      <alignment horizontal="left" vertical="center" wrapText="1"/>
    </xf>
    <xf numFmtId="0" fontId="8" fillId="0" borderId="1" xfId="0" applyFont="1" applyBorder="1" applyAlignment="1" applyProtection="1">
      <alignment horizontal="left" vertical="center" wrapText="1"/>
      <protection locked="0"/>
    </xf>
    <xf numFmtId="0" fontId="7" fillId="0" borderId="0" xfId="0" applyNumberFormat="1" applyFont="1" applyAlignment="1" applyProtection="1">
      <alignment horizontal="center" vertical="center"/>
    </xf>
    <xf numFmtId="49" fontId="8" fillId="0" borderId="4" xfId="0" applyNumberFormat="1" applyFont="1" applyBorder="1" applyAlignment="1" applyProtection="1">
      <alignment horizontal="left" vertical="center" wrapText="1"/>
      <protection locked="0"/>
    </xf>
    <xf numFmtId="49" fontId="8" fillId="0" borderId="5" xfId="0" applyNumberFormat="1" applyFont="1" applyBorder="1" applyAlignment="1" applyProtection="1">
      <alignment horizontal="left" vertical="center" wrapText="1"/>
      <protection locked="0"/>
    </xf>
    <xf numFmtId="0" fontId="6" fillId="0" borderId="3" xfId="0" applyFont="1" applyBorder="1" applyAlignment="1" applyProtection="1">
      <alignment horizontal="left" vertical="center"/>
    </xf>
    <xf numFmtId="0" fontId="6" fillId="0" borderId="3" xfId="0" applyFont="1" applyBorder="1" applyAlignment="1" applyProtection="1">
      <alignment horizontal="center" vertical="center"/>
    </xf>
    <xf numFmtId="0" fontId="9" fillId="2" borderId="1" xfId="0" applyFont="1" applyFill="1" applyBorder="1" applyAlignment="1" applyProtection="1">
      <alignment horizontal="center" vertical="center"/>
    </xf>
    <xf numFmtId="0" fontId="8" fillId="0" borderId="0" xfId="0" applyFont="1" applyAlignment="1" applyProtection="1">
      <alignment horizontal="left" vertical="center"/>
      <protection locked="0"/>
    </xf>
    <xf numFmtId="0" fontId="8" fillId="0" borderId="3" xfId="0" applyFont="1" applyBorder="1" applyAlignment="1" applyProtection="1">
      <alignment horizontal="left" vertical="center"/>
    </xf>
    <xf numFmtId="0" fontId="3" fillId="0" borderId="0" xfId="0" applyFont="1" applyAlignment="1" applyProtection="1">
      <alignment horizontal="left" vertical="center" wrapText="1"/>
    </xf>
    <xf numFmtId="0" fontId="6" fillId="0" borderId="0" xfId="0" applyFont="1" applyAlignment="1" applyProtection="1">
      <alignment horizontal="left" vertical="center" wrapText="1"/>
    </xf>
    <xf numFmtId="0" fontId="8" fillId="0" borderId="4" xfId="0" applyFont="1" applyBorder="1" applyAlignment="1" applyProtection="1">
      <alignment horizontal="center" vertical="center"/>
    </xf>
    <xf numFmtId="0" fontId="8" fillId="0" borderId="5" xfId="0" applyFont="1" applyBorder="1" applyAlignment="1" applyProtection="1">
      <alignment horizontal="center" vertical="center"/>
    </xf>
    <xf numFmtId="0" fontId="6" fillId="0" borderId="2" xfId="0" applyFont="1" applyBorder="1" applyAlignment="1" applyProtection="1">
      <alignment horizontal="center" vertical="center"/>
      <protection locked="0"/>
    </xf>
    <xf numFmtId="0" fontId="9" fillId="2" borderId="10" xfId="0" applyFont="1" applyFill="1" applyBorder="1" applyAlignment="1" applyProtection="1">
      <alignment horizontal="left" vertical="center"/>
      <protection locked="0"/>
    </xf>
    <xf numFmtId="0" fontId="9" fillId="2" borderId="3" xfId="0" applyFont="1" applyFill="1" applyBorder="1" applyAlignment="1" applyProtection="1">
      <alignment horizontal="left" vertical="center"/>
      <protection locked="0"/>
    </xf>
    <xf numFmtId="0" fontId="9" fillId="2" borderId="8" xfId="0" applyFont="1" applyFill="1" applyBorder="1" applyAlignment="1" applyProtection="1">
      <alignment horizontal="left" vertical="center"/>
      <protection locked="0"/>
    </xf>
    <xf numFmtId="0" fontId="8" fillId="0" borderId="2" xfId="0" applyFont="1" applyBorder="1" applyAlignment="1" applyProtection="1">
      <alignment horizontal="left" vertical="center"/>
      <protection locked="0"/>
    </xf>
    <xf numFmtId="0" fontId="8" fillId="0" borderId="9" xfId="0" applyFont="1" applyFill="1" applyBorder="1" applyAlignment="1" applyProtection="1">
      <alignment horizontal="left" vertical="center"/>
    </xf>
    <xf numFmtId="0" fontId="8" fillId="0" borderId="7" xfId="0" applyFont="1" applyFill="1" applyBorder="1" applyAlignment="1" applyProtection="1">
      <alignment horizontal="left" vertical="center"/>
    </xf>
    <xf numFmtId="0" fontId="8" fillId="0" borderId="9" xfId="0" applyFont="1" applyFill="1" applyBorder="1" applyAlignment="1" applyProtection="1">
      <alignment horizontal="center" vertical="center"/>
    </xf>
    <xf numFmtId="0" fontId="8" fillId="0" borderId="7" xfId="0" applyFont="1" applyFill="1" applyBorder="1" applyAlignment="1" applyProtection="1">
      <alignment horizontal="center" vertical="center"/>
    </xf>
    <xf numFmtId="49" fontId="8" fillId="0" borderId="9" xfId="0" applyNumberFormat="1" applyFont="1" applyFill="1" applyBorder="1" applyAlignment="1" applyProtection="1">
      <alignment horizontal="center" vertical="center" wrapText="1"/>
    </xf>
    <xf numFmtId="49" fontId="8" fillId="0" borderId="7" xfId="0" applyNumberFormat="1" applyFont="1" applyFill="1" applyBorder="1" applyAlignment="1" applyProtection="1">
      <alignment horizontal="center" vertical="center" wrapText="1"/>
    </xf>
    <xf numFmtId="0" fontId="8" fillId="0" borderId="9" xfId="0" applyFont="1" applyFill="1" applyBorder="1" applyAlignment="1" applyProtection="1">
      <alignment horizontal="center" vertical="center" wrapText="1"/>
    </xf>
    <xf numFmtId="0" fontId="8" fillId="0" borderId="7" xfId="0" applyFont="1" applyFill="1" applyBorder="1" applyAlignment="1" applyProtection="1">
      <alignment horizontal="center" vertical="center" wrapText="1"/>
    </xf>
    <xf numFmtId="0" fontId="8" fillId="0" borderId="4" xfId="0" applyFont="1" applyFill="1" applyBorder="1" applyAlignment="1" applyProtection="1">
      <alignment horizontal="center" vertical="center"/>
    </xf>
    <xf numFmtId="0" fontId="8" fillId="0" borderId="6" xfId="0" applyFont="1" applyFill="1" applyBorder="1" applyAlignment="1" applyProtection="1">
      <alignment horizontal="center" vertical="center"/>
    </xf>
    <xf numFmtId="0" fontId="8" fillId="0" borderId="5" xfId="0" applyFont="1" applyFill="1" applyBorder="1" applyAlignment="1" applyProtection="1">
      <alignment horizontal="center" vertical="center"/>
    </xf>
    <xf numFmtId="0" fontId="9" fillId="2" borderId="11" xfId="0" applyFont="1" applyFill="1" applyBorder="1" applyAlignment="1" applyProtection="1">
      <alignment horizontal="left" vertical="center"/>
      <protection locked="0"/>
    </xf>
    <xf numFmtId="0" fontId="12" fillId="0" borderId="0" xfId="0" applyFont="1" applyAlignment="1" applyProtection="1">
      <alignment horizontal="center"/>
    </xf>
    <xf numFmtId="0" fontId="5" fillId="0" borderId="0" xfId="0" applyFont="1" applyAlignment="1" applyProtection="1">
      <alignment horizontal="center" wrapText="1"/>
    </xf>
    <xf numFmtId="0" fontId="6" fillId="0" borderId="0" xfId="0" applyFont="1" applyAlignment="1" applyProtection="1">
      <alignment horizontal="left" vertical="center"/>
      <protection locked="0"/>
    </xf>
    <xf numFmtId="0" fontId="6" fillId="0" borderId="0" xfId="0" applyFont="1" applyAlignment="1" applyProtection="1">
      <alignment horizontal="center" vertical="center"/>
      <protection locked="0"/>
    </xf>
    <xf numFmtId="0" fontId="6" fillId="0" borderId="0" xfId="0" applyFont="1" applyAlignment="1" applyProtection="1">
      <alignment vertical="center"/>
      <protection locked="0"/>
    </xf>
    <xf numFmtId="0" fontId="7" fillId="0" borderId="0" xfId="0" applyFont="1" applyAlignment="1" applyProtection="1">
      <alignment horizontal="center" vertical="center"/>
      <protection locked="0"/>
    </xf>
    <xf numFmtId="0" fontId="7" fillId="0" borderId="0" xfId="0" applyFont="1" applyAlignment="1" applyProtection="1">
      <alignment vertical="center"/>
      <protection locked="0"/>
    </xf>
    <xf numFmtId="0" fontId="10" fillId="0" borderId="0" xfId="0" applyFont="1" applyAlignment="1" applyProtection="1">
      <alignment horizontal="center" vertical="center" wrapText="1"/>
      <protection locked="0"/>
    </xf>
    <xf numFmtId="0" fontId="10" fillId="0" borderId="0" xfId="0" applyFont="1" applyAlignment="1" applyProtection="1">
      <alignment horizontal="center" vertical="center"/>
      <protection locked="0"/>
    </xf>
    <xf numFmtId="0" fontId="10" fillId="0" borderId="0" xfId="0" applyFont="1" applyAlignment="1" applyProtection="1">
      <alignment vertical="center"/>
      <protection locked="0"/>
    </xf>
    <xf numFmtId="0" fontId="9" fillId="2" borderId="1" xfId="0" applyFont="1" applyFill="1" applyBorder="1" applyAlignment="1" applyProtection="1">
      <alignment horizontal="center" vertical="center"/>
      <protection locked="0"/>
    </xf>
    <xf numFmtId="0" fontId="8" fillId="0" borderId="0" xfId="0" applyFont="1" applyFill="1" applyAlignment="1" applyProtection="1">
      <alignment horizontal="center" vertical="center"/>
      <protection locked="0"/>
    </xf>
    <xf numFmtId="0" fontId="9" fillId="2" borderId="4" xfId="0" applyFont="1" applyFill="1" applyBorder="1" applyAlignment="1" applyProtection="1">
      <alignment horizontal="left" vertical="center"/>
      <protection locked="0"/>
    </xf>
    <xf numFmtId="0" fontId="9" fillId="2" borderId="6" xfId="0" applyFont="1" applyFill="1" applyBorder="1" applyAlignment="1" applyProtection="1">
      <alignment horizontal="left" vertical="center"/>
      <protection locked="0"/>
    </xf>
    <xf numFmtId="0" fontId="9" fillId="2" borderId="5" xfId="0" applyFont="1" applyFill="1" applyBorder="1" applyAlignment="1" applyProtection="1">
      <alignment horizontal="left" vertical="center"/>
      <protection locked="0"/>
    </xf>
    <xf numFmtId="0" fontId="8" fillId="0" borderId="0" xfId="0" applyFont="1" applyFill="1" applyProtection="1">
      <protection locked="0"/>
    </xf>
    <xf numFmtId="0" fontId="8" fillId="0" borderId="0" xfId="0" applyFont="1" applyAlignment="1" applyProtection="1">
      <alignment horizontal="left"/>
      <protection locked="0"/>
    </xf>
    <xf numFmtId="0" fontId="8" fillId="0" borderId="0" xfId="0" applyFont="1" applyAlignment="1" applyProtection="1">
      <alignment horizontal="center"/>
      <protection locked="0"/>
    </xf>
    <xf numFmtId="49" fontId="8" fillId="0" borderId="0" xfId="0" applyNumberFormat="1" applyFont="1" applyProtection="1">
      <protection locked="0"/>
    </xf>
    <xf numFmtId="0" fontId="8" fillId="0" borderId="3" xfId="0" applyNumberFormat="1" applyFont="1" applyBorder="1" applyAlignment="1" applyProtection="1">
      <alignment horizontal="left" vertical="center" wrapText="1"/>
    </xf>
    <xf numFmtId="165" fontId="8" fillId="0" borderId="3" xfId="0" applyNumberFormat="1" applyFont="1" applyBorder="1" applyAlignment="1" applyProtection="1">
      <alignment horizontal="center" vertical="center" wrapText="1"/>
    </xf>
    <xf numFmtId="0" fontId="8" fillId="0" borderId="3" xfId="0" applyNumberFormat="1" applyFont="1" applyBorder="1" applyAlignment="1" applyProtection="1">
      <alignment horizontal="center" vertical="center" wrapText="1"/>
    </xf>
    <xf numFmtId="49" fontId="8" fillId="0" borderId="3" xfId="0" applyNumberFormat="1" applyFont="1" applyBorder="1" applyAlignment="1" applyProtection="1">
      <alignment horizontal="left" vertical="center" wrapText="1"/>
    </xf>
    <xf numFmtId="0" fontId="8" fillId="0" borderId="3" xfId="0" applyFont="1" applyBorder="1" applyAlignment="1" applyProtection="1">
      <alignment horizontal="left" vertical="center" wrapText="1"/>
    </xf>
    <xf numFmtId="0" fontId="8" fillId="0" borderId="3" xfId="0" applyFont="1" applyBorder="1" applyAlignment="1" applyProtection="1">
      <alignment vertical="center" wrapText="1"/>
    </xf>
    <xf numFmtId="0" fontId="8" fillId="0" borderId="0" xfId="0" applyNumberFormat="1" applyFont="1" applyBorder="1" applyAlignment="1" applyProtection="1">
      <alignment horizontal="left" vertical="center" wrapText="1"/>
    </xf>
    <xf numFmtId="165" fontId="8" fillId="0" borderId="0" xfId="0" applyNumberFormat="1" applyFont="1" applyBorder="1" applyAlignment="1" applyProtection="1">
      <alignment horizontal="center" vertical="center" wrapText="1"/>
    </xf>
    <xf numFmtId="0" fontId="8" fillId="0" borderId="0" xfId="0" applyNumberFormat="1" applyFont="1" applyBorder="1" applyAlignment="1" applyProtection="1">
      <alignment horizontal="center" vertical="center" wrapText="1"/>
    </xf>
    <xf numFmtId="0" fontId="16" fillId="0" borderId="0" xfId="0" applyNumberFormat="1" applyFont="1" applyBorder="1" applyAlignment="1" applyProtection="1">
      <alignment horizontal="left" vertical="center"/>
    </xf>
    <xf numFmtId="165" fontId="16" fillId="0" borderId="0" xfId="0" applyNumberFormat="1" applyFont="1" applyBorder="1" applyAlignment="1" applyProtection="1">
      <alignment horizontal="center" vertical="center"/>
    </xf>
    <xf numFmtId="0" fontId="16" fillId="0" borderId="0" xfId="0" applyNumberFormat="1" applyFont="1" applyBorder="1" applyAlignment="1" applyProtection="1">
      <alignment horizontal="center" vertical="center"/>
    </xf>
    <xf numFmtId="0" fontId="9" fillId="0" borderId="0" xfId="0" applyFont="1" applyBorder="1" applyAlignment="1" applyProtection="1">
      <alignment vertical="center" wrapText="1"/>
    </xf>
    <xf numFmtId="0" fontId="8" fillId="0" borderId="0" xfId="0" applyNumberFormat="1" applyFont="1" applyBorder="1" applyAlignment="1" applyProtection="1">
      <alignment horizontal="left" vertical="center"/>
    </xf>
    <xf numFmtId="0" fontId="8" fillId="0" borderId="0" xfId="0" applyNumberFormat="1" applyFont="1" applyBorder="1" applyAlignment="1" applyProtection="1">
      <alignment horizontal="center" vertical="center"/>
    </xf>
    <xf numFmtId="0" fontId="8" fillId="0" borderId="2" xfId="0" applyNumberFormat="1" applyFont="1" applyBorder="1" applyAlignment="1" applyProtection="1">
      <alignment horizontal="left" vertical="center"/>
    </xf>
    <xf numFmtId="165" fontId="8" fillId="0" borderId="2" xfId="0" applyNumberFormat="1" applyFont="1" applyBorder="1" applyAlignment="1" applyProtection="1">
      <alignment horizontal="center" vertical="center"/>
    </xf>
    <xf numFmtId="0" fontId="8" fillId="0" borderId="2" xfId="0" applyNumberFormat="1" applyFont="1" applyBorder="1" applyAlignment="1" applyProtection="1">
      <alignment horizontal="center" vertical="center"/>
    </xf>
    <xf numFmtId="49" fontId="8" fillId="0" borderId="2" xfId="0" applyNumberFormat="1" applyFont="1" applyBorder="1" applyAlignment="1" applyProtection="1">
      <alignment horizontal="left" vertical="center" wrapText="1"/>
    </xf>
    <xf numFmtId="0" fontId="8" fillId="0" borderId="2" xfId="0" applyFont="1" applyBorder="1" applyAlignment="1" applyProtection="1">
      <alignment horizontal="left" vertical="center" wrapText="1"/>
    </xf>
    <xf numFmtId="0" fontId="8" fillId="0" borderId="2" xfId="0" applyFont="1" applyBorder="1" applyAlignment="1" applyProtection="1">
      <alignment vertical="center" wrapText="1"/>
    </xf>
    <xf numFmtId="0" fontId="8" fillId="6" borderId="0" xfId="0" applyFont="1" applyFill="1" applyBorder="1" applyAlignment="1" applyProtection="1">
      <alignment horizontal="left" vertical="center" wrapText="1"/>
    </xf>
    <xf numFmtId="0" fontId="8" fillId="6" borderId="0" xfId="0" applyFont="1" applyFill="1" applyBorder="1" applyAlignment="1" applyProtection="1">
      <alignment vertical="center" wrapText="1"/>
    </xf>
    <xf numFmtId="0" fontId="8" fillId="0" borderId="0" xfId="0" applyFont="1" applyAlignment="1" applyProtection="1">
      <alignment horizontal="left" vertical="center" wrapText="1"/>
    </xf>
    <xf numFmtId="0" fontId="8" fillId="0" borderId="0" xfId="0" applyFont="1" applyAlignment="1" applyProtection="1">
      <alignment vertical="center" wrapText="1"/>
    </xf>
    <xf numFmtId="49" fontId="8" fillId="0" borderId="0" xfId="0" applyNumberFormat="1" applyFont="1" applyBorder="1" applyAlignment="1" applyProtection="1">
      <alignment vertical="center" wrapText="1"/>
    </xf>
    <xf numFmtId="1" fontId="15" fillId="0" borderId="2" xfId="0" applyNumberFormat="1" applyFont="1" applyBorder="1" applyAlignment="1" applyProtection="1">
      <alignment horizontal="left" vertical="center"/>
    </xf>
    <xf numFmtId="49" fontId="8" fillId="0" borderId="2" xfId="0" applyNumberFormat="1" applyFont="1" applyBorder="1" applyAlignment="1" applyProtection="1">
      <alignment vertical="center" wrapText="1"/>
    </xf>
    <xf numFmtId="0" fontId="8" fillId="6" borderId="2" xfId="0" applyFont="1" applyFill="1" applyBorder="1" applyAlignment="1" applyProtection="1">
      <alignment vertical="center" wrapText="1"/>
    </xf>
    <xf numFmtId="1" fontId="15" fillId="0" borderId="0" xfId="0" applyNumberFormat="1" applyFont="1" applyBorder="1" applyAlignment="1" applyProtection="1">
      <alignment horizontal="left" vertical="center"/>
    </xf>
    <xf numFmtId="165" fontId="15" fillId="0" borderId="2" xfId="0" applyNumberFormat="1" applyFont="1" applyBorder="1" applyAlignment="1" applyProtection="1">
      <alignment horizontal="center" vertical="center"/>
    </xf>
    <xf numFmtId="165" fontId="15" fillId="0" borderId="0" xfId="0" applyNumberFormat="1" applyFont="1" applyBorder="1" applyAlignment="1" applyProtection="1">
      <alignment horizontal="center" vertical="center"/>
    </xf>
    <xf numFmtId="1" fontId="8" fillId="0" borderId="2" xfId="0" applyNumberFormat="1" applyFont="1" applyBorder="1" applyAlignment="1" applyProtection="1">
      <alignment horizontal="left" vertical="center"/>
    </xf>
  </cellXfs>
  <cellStyles count="2">
    <cellStyle name="Eingabe" xfId="1" builtinId="20"/>
    <cellStyle name="Standard" xfId="0" builtinId="0"/>
  </cellStyles>
  <dxfs count="201">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1" hidden="0"/>
    </dxf>
    <dxf>
      <numFmt numFmtId="0" formatCode="General"/>
      <alignment horizontal="center" textRotation="0" wrapText="0" indent="0" justifyLastLine="0" shrinkToFit="0" readingOrder="0"/>
      <protection locked="1" hidden="0"/>
    </dxf>
    <dxf>
      <numFmt numFmtId="165" formatCode="0.0"/>
      <alignment horizont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30" formatCode="@"/>
      <alignment horizontal="left"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0" formatCode="General"/>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0" formatCode="General"/>
      <alignment horizontal="left"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border outline="0">
        <top style="thin">
          <color indexed="64"/>
        </top>
      </border>
    </dxf>
    <dxf>
      <border outline="0">
        <top style="thin">
          <color indexed="64"/>
        </top>
      </border>
    </dxf>
    <dxf>
      <border outline="0">
        <top style="thin">
          <color indexed="64"/>
        </top>
      </border>
    </dxf>
    <dxf>
      <border outline="0">
        <top style="thin">
          <color indexed="64"/>
        </top>
      </border>
    </dxf>
    <dxf>
      <border outline="0">
        <top style="thin">
          <color indexed="64"/>
        </top>
      </border>
    </dxf>
    <dxf>
      <border outline="0">
        <top style="thin">
          <color indexed="64"/>
        </top>
      </border>
    </dxf>
    <dxf>
      <border outline="0">
        <top style="thin">
          <color indexed="64"/>
        </top>
      </border>
    </dxf>
    <dxf>
      <border outline="0">
        <top style="thin">
          <color indexed="64"/>
        </top>
      </border>
    </dxf>
    <dxf>
      <border outline="0">
        <top style="thin">
          <color indexed="64"/>
        </top>
      </border>
    </dxf>
    <dxf>
      <border outline="0">
        <top style="thin">
          <color indexed="64"/>
        </top>
      </border>
    </dxf>
    <dxf>
      <border outline="0">
        <top style="thin">
          <color indexed="64"/>
        </top>
        <bottom style="thin">
          <color indexed="64"/>
        </bottom>
      </border>
    </dxf>
    <dxf>
      <font>
        <strike val="0"/>
        <color rgb="FF808080"/>
      </font>
      <fill>
        <patternFill>
          <bgColor rgb="FF808080"/>
        </patternFill>
      </fill>
    </dxf>
    <dxf>
      <font>
        <strike val="0"/>
        <color rgb="FF808080"/>
      </font>
      <fill>
        <patternFill>
          <bgColor rgb="FF808080"/>
        </patternFill>
      </fill>
    </dxf>
    <dxf>
      <font>
        <strike val="0"/>
        <color rgb="FF808080"/>
      </font>
      <fill>
        <patternFill>
          <bgColor rgb="FF808080"/>
        </patternFill>
      </fill>
    </dxf>
    <dxf>
      <font>
        <strike val="0"/>
        <color rgb="FF808080"/>
      </font>
      <fill>
        <patternFill>
          <bgColor rgb="FF808080"/>
        </patternFill>
      </fill>
    </dxf>
    <dxf>
      <font>
        <strike val="0"/>
        <color rgb="FF808080"/>
      </font>
      <fill>
        <patternFill>
          <bgColor rgb="FF808080"/>
        </patternFill>
      </fill>
    </dxf>
    <dxf>
      <font>
        <strike val="0"/>
        <color rgb="FF808080"/>
      </font>
      <fill>
        <patternFill>
          <bgColor rgb="FF808080"/>
        </patternFill>
      </fill>
    </dxf>
    <dxf>
      <font>
        <strike val="0"/>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strike val="0"/>
        <color rgb="FF808080"/>
      </font>
      <fill>
        <patternFill>
          <bgColor rgb="FF808080"/>
        </patternFill>
      </fill>
    </dxf>
    <dxf>
      <font>
        <color rgb="FF808080"/>
      </font>
      <fill>
        <patternFill>
          <bgColor rgb="FF808080"/>
        </patternFill>
      </fill>
    </dxf>
    <dxf>
      <font>
        <color theme="0"/>
      </font>
      <fill>
        <patternFill>
          <bgColor rgb="FFFF0000"/>
        </patternFill>
      </fill>
    </dxf>
    <dxf>
      <font>
        <color theme="1"/>
      </font>
      <fill>
        <patternFill>
          <bgColor rgb="FFFFFF00"/>
        </patternFill>
      </fill>
    </dxf>
    <dxf>
      <font>
        <color theme="1"/>
      </font>
      <fill>
        <patternFill>
          <bgColor rgb="FFFFAD53"/>
        </patternFill>
      </fill>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1"/>
        </left>
        <right style="thin">
          <color theme="1"/>
        </right>
        <top style="thin">
          <color theme="1"/>
        </top>
        <bottom style="thin">
          <color theme="1"/>
        </bottom>
        <vertical style="thin">
          <color theme="1"/>
        </vertical>
        <horizontal style="thin">
          <color theme="1"/>
        </horizontal>
      </border>
    </dxf>
    <dxf>
      <fill>
        <patternFill>
          <bgColor theme="0" tint="-0.24994659260841701"/>
        </patternFill>
      </fill>
      <border>
        <left style="thin">
          <color theme="1"/>
        </left>
        <right style="thin">
          <color theme="1"/>
        </right>
        <top style="thin">
          <color theme="1"/>
        </top>
        <bottom style="thin">
          <color theme="1"/>
        </bottom>
        <vertical style="thin">
          <color theme="1"/>
        </vertical>
        <horizontal style="thin">
          <color theme="1"/>
        </horizontal>
      </border>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4"/>
        </left>
      </border>
    </dxf>
    <dxf>
      <border>
        <left style="thin">
          <color theme="4"/>
        </left>
      </border>
    </dxf>
    <dxf>
      <border>
        <top style="thin">
          <color theme="4"/>
        </top>
      </border>
    </dxf>
    <dxf>
      <border>
        <top style="thin">
          <color theme="4"/>
        </top>
      </border>
    </dxf>
    <dxf>
      <font>
        <b/>
        <color theme="1"/>
      </font>
    </dxf>
    <dxf>
      <font>
        <b/>
        <color theme="1"/>
      </font>
    </dxf>
    <dxf>
      <font>
        <b/>
        <color theme="1"/>
      </font>
      <border>
        <top style="double">
          <color theme="4"/>
        </top>
      </border>
    </dxf>
    <dxf>
      <font>
        <b/>
        <color theme="0"/>
      </font>
      <fill>
        <patternFill patternType="solid">
          <fgColor theme="4"/>
          <bgColor theme="4"/>
        </patternFill>
      </fill>
    </dxf>
    <dxf>
      <font>
        <color theme="1"/>
      </font>
      <border>
        <left style="thin">
          <color theme="0" tint="-0.24994659260841701"/>
        </left>
        <right style="thin">
          <color theme="0" tint="-0.24994659260841701"/>
        </right>
        <top style="thin">
          <color theme="0" tint="-0.24994659260841701"/>
        </top>
        <bottom style="thin">
          <color theme="0" tint="-0.24994659260841701"/>
        </bottom>
        <horizontal style="thin">
          <color theme="0" tint="-0.24994659260841701"/>
        </horizontal>
      </border>
    </dxf>
  </dxfs>
  <tableStyles count="2" defaultTableStyle="TSL_1" defaultPivotStyle="PivotStyleMedium9">
    <tableStyle name="TSL" pivot="0" count="9">
      <tableStyleElement type="wholeTable" dxfId="200"/>
      <tableStyleElement type="headerRow" dxfId="199"/>
      <tableStyleElement type="totalRow" dxfId="198"/>
      <tableStyleElement type="firstColumn" dxfId="197"/>
      <tableStyleElement type="lastColumn" dxfId="196"/>
      <tableStyleElement type="firstRowStripe" dxfId="195"/>
      <tableStyleElement type="secondRowStripe" dxfId="194"/>
      <tableStyleElement type="firstColumnStripe" dxfId="193"/>
      <tableStyleElement type="secondColumnStripe" dxfId="192"/>
    </tableStyle>
    <tableStyle name="TSL_1" pivot="0" count="9">
      <tableStyleElement type="wholeTable" dxfId="191"/>
      <tableStyleElement type="headerRow" dxfId="190"/>
      <tableStyleElement type="totalRow" dxfId="189"/>
      <tableStyleElement type="firstColumn" dxfId="188"/>
      <tableStyleElement type="lastColumn" dxfId="187"/>
      <tableStyleElement type="firstRowStripe" dxfId="186"/>
      <tableStyleElement type="secondRowStripe" dxfId="185"/>
      <tableStyleElement type="firstColumnStripe" dxfId="184"/>
      <tableStyleElement type="secondColumnStripe" dxfId="183"/>
    </tableStyle>
  </tableStyles>
  <colors>
    <mruColors>
      <color rgb="FFFFAD53"/>
      <color rgb="FFFF6600"/>
      <color rgb="FF808080"/>
      <color rgb="FFFFFF99"/>
      <color rgb="FF009EE3"/>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tables/table1.xml><?xml version="1.0" encoding="utf-8"?>
<table xmlns="http://schemas.openxmlformats.org/spreadsheetml/2006/main" id="2" name="Prüfkriterien_1" displayName="Prüfkriterien_1" ref="B9:M30" totalsRowShown="0" headerRowDxfId="147" dataDxfId="146" tableBorderDxfId="164">
  <autoFilter ref="B9:M30"/>
  <tableColumns count="12">
    <tableColumn id="1" name="Lfd. Nr" dataDxfId="59">
      <calculatedColumnFormula>CONCATENATE("1.",Prüfkriterien_1[[#This Row],[Hilfsspalte_Num]])</calculatedColumnFormula>
    </tableColumn>
    <tableColumn id="2" name="Hilfsspalte_Num" dataDxfId="58">
      <calculatedColumnFormula>ROW()-ROW(Prüfkriterien_1[[#Headers],[Hilfsspalte_Kom]])</calculatedColumnFormula>
    </tableColumn>
    <tableColumn id="12" name="Hilfsspalte_Kom" dataDxfId="57">
      <calculatedColumnFormula>(Prüfkriterien_1[Hilfsspalte_Num]+10)/10</calculatedColumnFormula>
    </tableColumn>
    <tableColumn id="3" name="Kapitel_x000a_Richtlinie" dataDxfId="56"/>
    <tableColumn id="4" name="Kriterium" dataDxfId="55"/>
    <tableColumn id="5" name="Erläuterung / _x000a_Durchführungshinweis" dataDxfId="54"/>
    <tableColumn id="6" name="Bewertung" dataDxfId="153"/>
    <tableColumn id="7" name="Spalte1" dataDxfId="152"/>
    <tableColumn id="8" name="Spalte2" dataDxfId="151"/>
    <tableColumn id="9" name="Spalte3" dataDxfId="150"/>
    <tableColumn id="10" name="Spalte4" dataDxfId="149"/>
    <tableColumn id="11" name="Beschreibung" dataDxfId="148"/>
  </tableColumns>
  <tableStyleInfo name="TSL_1" showFirstColumn="0" showLastColumn="0" showRowStripes="1" showColumnStripes="0"/>
</table>
</file>

<file path=xl/tables/table10.xml><?xml version="1.0" encoding="utf-8"?>
<table xmlns="http://schemas.openxmlformats.org/spreadsheetml/2006/main" id="10" name="Prüfkriterien_10" displayName="Prüfkriterien_10" ref="B128:M133" totalsRowShown="0" headerRowDxfId="75" dataDxfId="74" tableBorderDxfId="155">
  <autoFilter ref="B128:M133"/>
  <tableColumns count="12">
    <tableColumn id="1" name="Spalte1" dataDxfId="5">
      <calculatedColumnFormula>CONCATENATE("10.",Prüfkriterien_10[[#This Row],[Spalte2]])</calculatedColumnFormula>
    </tableColumn>
    <tableColumn id="2" name="Spalte2" dataDxfId="4">
      <calculatedColumnFormula>ROW()-ROW(Prüfkriterien_10[[#Headers],[Spalte3]])</calculatedColumnFormula>
    </tableColumn>
    <tableColumn id="3" name="Spalte3" dataDxfId="3">
      <calculatedColumnFormula>(Prüfkriterien_10[Spalte2]+100)/10</calculatedColumnFormula>
    </tableColumn>
    <tableColumn id="4" name="Spalte4" dataDxfId="2"/>
    <tableColumn id="5" name="Spalte5" dataDxfId="1"/>
    <tableColumn id="6" name="Spalte6" dataDxfId="0"/>
    <tableColumn id="7" name="Spalte7" dataDxfId="81"/>
    <tableColumn id="8" name="Spalte8" dataDxfId="80"/>
    <tableColumn id="9" name="Spalte9" dataDxfId="79"/>
    <tableColumn id="10" name="Spalte10" dataDxfId="78"/>
    <tableColumn id="11" name="Spalte11" dataDxfId="77"/>
    <tableColumn id="12" name="Spalte12" dataDxfId="76"/>
  </tableColumns>
  <tableStyleInfo name="TSL_1" showFirstColumn="0" showLastColumn="0" showRowStripes="1" showColumnStripes="0"/>
</table>
</file>

<file path=xl/tables/table11.xml><?xml version="1.0" encoding="utf-8"?>
<table xmlns="http://schemas.openxmlformats.org/spreadsheetml/2006/main" id="11" name="Prüfkriterien_11" displayName="Prüfkriterien_11" ref="B134:M135" insertRow="1" totalsRowShown="0" headerRowDxfId="61" dataDxfId="60" tableBorderDxfId="154">
  <autoFilter ref="B134:M135"/>
  <tableColumns count="12">
    <tableColumn id="1" name="Spalte1" dataDxfId="73">
      <calculatedColumnFormula>CONCATENATE("11.",Prüfkriterien_11[[#This Row],[Spalte2]])</calculatedColumnFormula>
    </tableColumn>
    <tableColumn id="2" name="Spalte2" dataDxfId="72">
      <calculatedColumnFormula>ROW()-ROW(Prüfkriterien_11[[#Headers],[Spalte3]])</calculatedColumnFormula>
    </tableColumn>
    <tableColumn id="3" name="Spalte3" dataDxfId="71">
      <calculatedColumnFormula>(Prüfkriterien_11[Spalte2]+110)/10</calculatedColumnFormula>
    </tableColumn>
    <tableColumn id="4" name="Spalte4" dataDxfId="70"/>
    <tableColumn id="5" name="Spalte5" dataDxfId="69"/>
    <tableColumn id="6" name="Spalte6" dataDxfId="68"/>
    <tableColumn id="7" name="Spalte7" dataDxfId="67"/>
    <tableColumn id="8" name="Spalte8" dataDxfId="66"/>
    <tableColumn id="9" name="Spalte9" dataDxfId="65"/>
    <tableColumn id="10" name="Spalte10" dataDxfId="64"/>
    <tableColumn id="11" name="Spalte11" dataDxfId="63"/>
    <tableColumn id="12" name="Spalte12" dataDxfId="62"/>
  </tableColumns>
  <tableStyleInfo name="TSL_1" showFirstColumn="0" showLastColumn="0" showRowStripes="1" showColumnStripes="0"/>
</table>
</file>

<file path=xl/tables/table2.xml><?xml version="1.0" encoding="utf-8"?>
<table xmlns="http://schemas.openxmlformats.org/spreadsheetml/2006/main" id="3" name="Prüfkriterien_2" displayName="Prüfkriterien_2" ref="B32:M38" totalsRowShown="0" headerRowDxfId="139" dataDxfId="138" tableBorderDxfId="163">
  <autoFilter ref="B32:M38"/>
  <tableColumns count="12">
    <tableColumn id="1" name="Spalte1" dataDxfId="53">
      <calculatedColumnFormula>CONCATENATE("2.",Prüfkriterien_2[[#This Row],[Spalte2]])</calculatedColumnFormula>
    </tableColumn>
    <tableColumn id="2" name="Spalte2" dataDxfId="52">
      <calculatedColumnFormula>ROW()-ROW(Prüfkriterien_2[[#Headers],[Spalte3]])</calculatedColumnFormula>
    </tableColumn>
    <tableColumn id="3" name="Spalte3" dataDxfId="51">
      <calculatedColumnFormula>(Prüfkriterien_2[[#This Row],[Spalte2]]+20)/10</calculatedColumnFormula>
    </tableColumn>
    <tableColumn id="4" name="Spalte4" dataDxfId="50"/>
    <tableColumn id="5" name="Spalte5" dataDxfId="49"/>
    <tableColumn id="6" name="Spalte6" dataDxfId="48"/>
    <tableColumn id="7" name="Spalte7" dataDxfId="145"/>
    <tableColumn id="8" name="Spalte8" dataDxfId="144"/>
    <tableColumn id="9" name="Spalte9" dataDxfId="143"/>
    <tableColumn id="10" name="Spalte10" dataDxfId="142"/>
    <tableColumn id="11" name="Spalte11" dataDxfId="141"/>
    <tableColumn id="12" name="Spalte12" dataDxfId="140"/>
  </tableColumns>
  <tableStyleInfo name="TSL_1" showFirstColumn="0" showLastColumn="0" showRowStripes="1" showColumnStripes="0"/>
</table>
</file>

<file path=xl/tables/table3.xml><?xml version="1.0" encoding="utf-8"?>
<table xmlns="http://schemas.openxmlformats.org/spreadsheetml/2006/main" id="4" name="Prüfkriterien_3" displayName="Prüfkriterien_3" ref="B40:M49" totalsRowShown="0" headerRowDxfId="131" dataDxfId="130" tableBorderDxfId="162">
  <autoFilter ref="B40:M49"/>
  <tableColumns count="12">
    <tableColumn id="1" name="Spalte1" dataDxfId="47">
      <calculatedColumnFormula>CONCATENATE("3.",Prüfkriterien_3[[#This Row],[Spalte2]])</calculatedColumnFormula>
    </tableColumn>
    <tableColumn id="2" name="Spalte2" dataDxfId="46">
      <calculatedColumnFormula>ROW()-ROW(Prüfkriterien_3[[#Headers],[Spalte3]])</calculatedColumnFormula>
    </tableColumn>
    <tableColumn id="3" name="Spalte3" dataDxfId="45">
      <calculatedColumnFormula>(Prüfkriterien_3[[#This Row],[Spalte2]]+30)/10</calculatedColumnFormula>
    </tableColumn>
    <tableColumn id="4" name="Spalte4" dataDxfId="44"/>
    <tableColumn id="5" name="Spalte5" dataDxfId="43"/>
    <tableColumn id="6" name="Spalte6" dataDxfId="42"/>
    <tableColumn id="7" name="Spalte7" dataDxfId="137"/>
    <tableColumn id="8" name="Spalte8" dataDxfId="136"/>
    <tableColumn id="9" name="Spalte9" dataDxfId="135"/>
    <tableColumn id="10" name="Spalte10" dataDxfId="134"/>
    <tableColumn id="11" name="Spalte11" dataDxfId="133"/>
    <tableColumn id="12" name="Spalte12" dataDxfId="132"/>
  </tableColumns>
  <tableStyleInfo name="TSL_1" showFirstColumn="0" showLastColumn="0" showRowStripes="1" showColumnStripes="0"/>
</table>
</file>

<file path=xl/tables/table4.xml><?xml version="1.0" encoding="utf-8"?>
<table xmlns="http://schemas.openxmlformats.org/spreadsheetml/2006/main" id="5" name="Prüfkriterien_4" displayName="Prüfkriterien_4" ref="B51:M58" totalsRowShown="0" headerRowDxfId="123" dataDxfId="122" tableBorderDxfId="161">
  <autoFilter ref="B51:M58"/>
  <tableColumns count="12">
    <tableColumn id="1" name="Spalte1" dataDxfId="41">
      <calculatedColumnFormula>CONCATENATE("4.",Prüfkriterien_4[[#This Row],[Spalte2]])</calculatedColumnFormula>
    </tableColumn>
    <tableColumn id="2" name="Spalte2" dataDxfId="40">
      <calculatedColumnFormula>ROW()-ROW(Prüfkriterien_4[[#Headers],[Spalte3]])</calculatedColumnFormula>
    </tableColumn>
    <tableColumn id="3" name="Spalte3" dataDxfId="39">
      <calculatedColumnFormula>(Prüfkriterien_4[Spalte2]+40)/10</calculatedColumnFormula>
    </tableColumn>
    <tableColumn id="4" name="Spalte4" dataDxfId="38"/>
    <tableColumn id="5" name="Spalte5" dataDxfId="37"/>
    <tableColumn id="6" name="Spalte6" dataDxfId="36"/>
    <tableColumn id="7" name="Spalte7" dataDxfId="129"/>
    <tableColumn id="8" name="Spalte8" dataDxfId="128"/>
    <tableColumn id="9" name="Spalte9" dataDxfId="127"/>
    <tableColumn id="10" name="Spalte10" dataDxfId="126"/>
    <tableColumn id="11" name="Spalte11" dataDxfId="125"/>
    <tableColumn id="12" name="Spalte12" dataDxfId="124"/>
  </tableColumns>
  <tableStyleInfo name="TSL_1" showFirstColumn="0" showLastColumn="0" showRowStripes="1" showColumnStripes="0"/>
</table>
</file>

<file path=xl/tables/table5.xml><?xml version="1.0" encoding="utf-8"?>
<table xmlns="http://schemas.openxmlformats.org/spreadsheetml/2006/main" id="6" name="Prüfkriterien_5" displayName="Prüfkriterien_5" ref="B60:M66" totalsRowShown="0" headerRowDxfId="115" dataDxfId="114" tableBorderDxfId="160">
  <autoFilter ref="B60:M66"/>
  <tableColumns count="12">
    <tableColumn id="1" name="Spalte1" dataDxfId="35">
      <calculatedColumnFormula>CONCATENATE("5.",Prüfkriterien_5[[#This Row],[Spalte2]])</calculatedColumnFormula>
    </tableColumn>
    <tableColumn id="2" name="Spalte2" dataDxfId="34">
      <calculatedColumnFormula>ROW()-ROW(Prüfkriterien_5[[#Headers],[Spalte3]])</calculatedColumnFormula>
    </tableColumn>
    <tableColumn id="3" name="Spalte3" dataDxfId="33">
      <calculatedColumnFormula>(Prüfkriterien_5[Spalte2]+50)/10</calculatedColumnFormula>
    </tableColumn>
    <tableColumn id="4" name="Spalte4" dataDxfId="32"/>
    <tableColumn id="5" name="Spalte5" dataDxfId="31"/>
    <tableColumn id="6" name="Spalte6" dataDxfId="30"/>
    <tableColumn id="7" name="Spalte7" dataDxfId="121"/>
    <tableColumn id="8" name="Spalte8" dataDxfId="120"/>
    <tableColumn id="9" name="Spalte9" dataDxfId="119"/>
    <tableColumn id="10" name="Spalte10" dataDxfId="118"/>
    <tableColumn id="11" name="Spalte11" dataDxfId="117"/>
    <tableColumn id="12" name="Spalte12" dataDxfId="116"/>
  </tableColumns>
  <tableStyleInfo name="TSL_1" showFirstColumn="0" showLastColumn="0" showRowStripes="1" showColumnStripes="0"/>
</table>
</file>

<file path=xl/tables/table6.xml><?xml version="1.0" encoding="utf-8"?>
<table xmlns="http://schemas.openxmlformats.org/spreadsheetml/2006/main" id="1" name="Prüfkriterien_6" displayName="Prüfkriterien_6" ref="B68:M70" totalsRowShown="0" headerRowDxfId="107" dataDxfId="106" tableBorderDxfId="159">
  <autoFilter ref="B68:M70"/>
  <tableColumns count="12">
    <tableColumn id="1" name="Spalte1" dataDxfId="29">
      <calculatedColumnFormula>CONCATENATE("6.",Prüfkriterien_6[[#This Row],[Spalte2]])</calculatedColumnFormula>
    </tableColumn>
    <tableColumn id="2" name="Spalte2" dataDxfId="28">
      <calculatedColumnFormula>ROW()-ROW(Prüfkriterien_6[[#Headers],[Spalte3]])</calculatedColumnFormula>
    </tableColumn>
    <tableColumn id="3" name="Spalte3" dataDxfId="27">
      <calculatedColumnFormula>(Prüfkriterien_6[Spalte2]+60)/10</calculatedColumnFormula>
    </tableColumn>
    <tableColumn id="4" name="Spalte4" dataDxfId="26"/>
    <tableColumn id="5" name="Spalte5" dataDxfId="25"/>
    <tableColumn id="6" name="Spalte6" dataDxfId="24"/>
    <tableColumn id="7" name="Spalte7" dataDxfId="113"/>
    <tableColumn id="8" name="Spalte8" dataDxfId="112"/>
    <tableColumn id="9" name="Spalte9" dataDxfId="111"/>
    <tableColumn id="10" name="Spalte10" dataDxfId="110"/>
    <tableColumn id="11" name="Spalte11" dataDxfId="109"/>
    <tableColumn id="12" name="Spalte12" dataDxfId="108"/>
  </tableColumns>
  <tableStyleInfo name="TSL_1" showFirstColumn="0" showLastColumn="0" showRowStripes="1" showColumnStripes="0"/>
</table>
</file>

<file path=xl/tables/table7.xml><?xml version="1.0" encoding="utf-8"?>
<table xmlns="http://schemas.openxmlformats.org/spreadsheetml/2006/main" id="7" name="Prüfkriterien_7" displayName="Prüfkriterien_7" ref="B72:M88" totalsRowShown="0" headerRowDxfId="99" dataDxfId="98" tableBorderDxfId="158">
  <autoFilter ref="B72:M88"/>
  <tableColumns count="12">
    <tableColumn id="1" name="Spalte1" dataDxfId="23">
      <calculatedColumnFormula>CONCATENATE("7.",Prüfkriterien_7[[#This Row],[Spalte2]])</calculatedColumnFormula>
    </tableColumn>
    <tableColumn id="2" name="Spalte2" dataDxfId="22">
      <calculatedColumnFormula>ROW()-ROW(Prüfkriterien_7[[#Headers],[Spalte3]])</calculatedColumnFormula>
    </tableColumn>
    <tableColumn id="3" name="Spalte3" dataDxfId="21">
      <calculatedColumnFormula>(Prüfkriterien_7[Spalte2]+70)/10</calculatedColumnFormula>
    </tableColumn>
    <tableColumn id="4" name="Spalte4" dataDxfId="20"/>
    <tableColumn id="5" name="Spalte5" dataDxfId="19"/>
    <tableColumn id="6" name="Spalte6" dataDxfId="18"/>
    <tableColumn id="7" name="Spalte7" dataDxfId="105"/>
    <tableColumn id="8" name="Spalte8" dataDxfId="104"/>
    <tableColumn id="9" name="Spalte9" dataDxfId="103"/>
    <tableColumn id="10" name="Spalte10" dataDxfId="102"/>
    <tableColumn id="11" name="Spalte11" dataDxfId="101"/>
    <tableColumn id="12" name="Spalte12" dataDxfId="100"/>
  </tableColumns>
  <tableStyleInfo name="TSL_1" showFirstColumn="0" showLastColumn="0" showRowStripes="1" showColumnStripes="0"/>
</table>
</file>

<file path=xl/tables/table8.xml><?xml version="1.0" encoding="utf-8"?>
<table xmlns="http://schemas.openxmlformats.org/spreadsheetml/2006/main" id="8" name="Prüfkriterien_8" displayName="Prüfkriterien_8" ref="B90:M112" totalsRowShown="0" headerRowDxfId="91" dataDxfId="90" tableBorderDxfId="157">
  <autoFilter ref="B90:M112"/>
  <tableColumns count="12">
    <tableColumn id="1" name="Spalte1" dataDxfId="17">
      <calculatedColumnFormula>CONCATENATE("8.",Prüfkriterien_8[[#This Row],[Spalte2]])</calculatedColumnFormula>
    </tableColumn>
    <tableColumn id="2" name="Spalte2" dataDxfId="16">
      <calculatedColumnFormula>ROW()-ROW(Prüfkriterien_8[[#Headers],[Spalte3]])</calculatedColumnFormula>
    </tableColumn>
    <tableColumn id="3" name="Spalte3" dataDxfId="15">
      <calculatedColumnFormula>(Prüfkriterien_8[Spalte2]+80)/10</calculatedColumnFormula>
    </tableColumn>
    <tableColumn id="4" name="Spalte4" dataDxfId="14"/>
    <tableColumn id="5" name="Spalte5" dataDxfId="13"/>
    <tableColumn id="6" name="Spalte6" dataDxfId="12"/>
    <tableColumn id="7" name="Spalte7" dataDxfId="97"/>
    <tableColumn id="8" name="Spalte8" dataDxfId="96"/>
    <tableColumn id="9" name="Spalte9" dataDxfId="95"/>
    <tableColumn id="10" name="Spalte10" dataDxfId="94"/>
    <tableColumn id="11" name="Spalte11" dataDxfId="93"/>
    <tableColumn id="12" name="Spalte12" dataDxfId="92"/>
  </tableColumns>
  <tableStyleInfo name="TSL_1" showFirstColumn="0" showLastColumn="0" showRowStripes="1" showColumnStripes="0"/>
</table>
</file>

<file path=xl/tables/table9.xml><?xml version="1.0" encoding="utf-8"?>
<table xmlns="http://schemas.openxmlformats.org/spreadsheetml/2006/main" id="9" name="Prüfkriterien_9" displayName="Prüfkriterien_9" ref="B114:M126" totalsRowShown="0" headerRowDxfId="83" dataDxfId="82" tableBorderDxfId="156">
  <autoFilter ref="B114:M126"/>
  <tableColumns count="12">
    <tableColumn id="1" name="Spalte1" dataDxfId="11">
      <calculatedColumnFormula>CONCATENATE("9.",Prüfkriterien_9[[#This Row],[Spalte2]])</calculatedColumnFormula>
    </tableColumn>
    <tableColumn id="2" name="Spalte2" dataDxfId="10">
      <calculatedColumnFormula>ROW()-ROW(Prüfkriterien_9[[#Headers],[Spalte3]])</calculatedColumnFormula>
    </tableColumn>
    <tableColumn id="3" name="Spalte3" dataDxfId="9">
      <calculatedColumnFormula>(Prüfkriterien_9[Spalte2]+90)/10</calculatedColumnFormula>
    </tableColumn>
    <tableColumn id="4" name="Spalte4" dataDxfId="8"/>
    <tableColumn id="5" name="Spalte5" dataDxfId="7"/>
    <tableColumn id="6" name="Spalte6" dataDxfId="6"/>
    <tableColumn id="7" name="Spalte7" dataDxfId="89"/>
    <tableColumn id="8" name="Spalte8" dataDxfId="88"/>
    <tableColumn id="9" name="Spalte9" dataDxfId="87"/>
    <tableColumn id="10" name="Spalte10" dataDxfId="86"/>
    <tableColumn id="11" name="Spalte11" dataDxfId="85"/>
    <tableColumn id="12" name="Spalte12" dataDxfId="84"/>
  </tableColumns>
  <tableStyleInfo name="TSL_1"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table" Target="../tables/table6.xml"/><Relationship Id="rId13" Type="http://schemas.openxmlformats.org/officeDocument/2006/relationships/table" Target="../tables/table11.xml"/><Relationship Id="rId3" Type="http://schemas.openxmlformats.org/officeDocument/2006/relationships/table" Target="../tables/table1.xml"/><Relationship Id="rId7" Type="http://schemas.openxmlformats.org/officeDocument/2006/relationships/table" Target="../tables/table5.xml"/><Relationship Id="rId12" Type="http://schemas.openxmlformats.org/officeDocument/2006/relationships/table" Target="../tables/table10.xml"/><Relationship Id="rId2" Type="http://schemas.openxmlformats.org/officeDocument/2006/relationships/vmlDrawing" Target="../drawings/vmlDrawing3.vml"/><Relationship Id="rId1" Type="http://schemas.openxmlformats.org/officeDocument/2006/relationships/printerSettings" Target="../printerSettings/printerSettings3.bin"/><Relationship Id="rId6" Type="http://schemas.openxmlformats.org/officeDocument/2006/relationships/table" Target="../tables/table4.xml"/><Relationship Id="rId11" Type="http://schemas.openxmlformats.org/officeDocument/2006/relationships/table" Target="../tables/table9.xml"/><Relationship Id="rId5" Type="http://schemas.openxmlformats.org/officeDocument/2006/relationships/table" Target="../tables/table3.xml"/><Relationship Id="rId10" Type="http://schemas.openxmlformats.org/officeDocument/2006/relationships/table" Target="../tables/table8.xml"/><Relationship Id="rId4" Type="http://schemas.openxmlformats.org/officeDocument/2006/relationships/table" Target="../tables/table2.xml"/><Relationship Id="rId9" Type="http://schemas.openxmlformats.org/officeDocument/2006/relationships/table" Target="../tables/table7.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009EE3"/>
  </sheetPr>
  <dimension ref="B1:M31"/>
  <sheetViews>
    <sheetView tabSelected="1" zoomScale="80" zoomScaleNormal="80" zoomScaleSheetLayoutView="90" zoomScalePageLayoutView="70" workbookViewId="0">
      <selection activeCell="G54" sqref="G54"/>
    </sheetView>
  </sheetViews>
  <sheetFormatPr baseColWidth="10" defaultColWidth="8.85546875" defaultRowHeight="14.25" x14ac:dyDescent="0.2"/>
  <cols>
    <col min="1" max="1" width="1.140625" style="5" customWidth="1"/>
    <col min="2" max="2" width="3.7109375" style="5" customWidth="1"/>
    <col min="3" max="3" width="1.7109375" style="5" customWidth="1"/>
    <col min="4" max="5" width="8.7109375" style="5" customWidth="1"/>
    <col min="6" max="6" width="40.7109375" style="5" customWidth="1"/>
    <col min="7" max="7" width="26.7109375" style="5" customWidth="1"/>
    <col min="8" max="8" width="18.7109375" style="5" customWidth="1"/>
    <col min="9" max="9" width="26.7109375" style="5" customWidth="1"/>
    <col min="10" max="10" width="18.7109375" style="5" customWidth="1"/>
    <col min="11" max="11" width="26.7109375" style="5" customWidth="1"/>
    <col min="12" max="12" width="18.7109375" style="5" customWidth="1"/>
    <col min="13" max="13" width="1.140625" style="5" customWidth="1"/>
    <col min="14" max="16384" width="8.85546875" style="5"/>
  </cols>
  <sheetData>
    <row r="1" spans="2:12" ht="6" customHeight="1" x14ac:dyDescent="0.2"/>
    <row r="2" spans="2:12" s="9" customFormat="1" ht="18" customHeight="1" x14ac:dyDescent="0.25">
      <c r="B2" s="82" t="str">
        <f>"Checkliste "&amp;_RLV&amp;""</f>
        <v>Checkliste Transport und Schlachtung Geflügel</v>
      </c>
      <c r="C2" s="82"/>
      <c r="D2" s="82"/>
      <c r="E2" s="82"/>
      <c r="F2" s="82"/>
      <c r="G2" s="82"/>
      <c r="H2" s="82"/>
      <c r="I2" s="82"/>
      <c r="J2" s="82"/>
      <c r="K2" s="82"/>
      <c r="L2" s="82"/>
    </row>
    <row r="3" spans="2:12" ht="6" customHeight="1" x14ac:dyDescent="0.2"/>
    <row r="4" spans="2:12" ht="27" customHeight="1" x14ac:dyDescent="0.2"/>
    <row r="5" spans="2:12" s="23" customFormat="1" ht="27" customHeight="1" x14ac:dyDescent="0.25">
      <c r="B5" s="83" t="s">
        <v>0</v>
      </c>
      <c r="C5" s="83"/>
      <c r="D5" s="83"/>
      <c r="E5" s="83"/>
      <c r="F5" s="83"/>
      <c r="G5" s="83"/>
      <c r="H5" s="83"/>
      <c r="I5" s="83"/>
      <c r="J5" s="83"/>
      <c r="K5" s="83"/>
      <c r="L5" s="83"/>
    </row>
    <row r="6" spans="2:12" s="23" customFormat="1" ht="29.45" customHeight="1" x14ac:dyDescent="0.25">
      <c r="B6" s="84" t="s">
        <v>74</v>
      </c>
      <c r="C6" s="84"/>
      <c r="D6" s="84"/>
      <c r="E6" s="84"/>
      <c r="F6" s="84"/>
      <c r="G6" s="86"/>
      <c r="H6" s="86"/>
      <c r="I6" s="86"/>
      <c r="J6" s="86"/>
      <c r="K6" s="86"/>
      <c r="L6" s="86"/>
    </row>
    <row r="7" spans="2:12" s="23" customFormat="1" ht="29.45" customHeight="1" x14ac:dyDescent="0.25">
      <c r="B7" s="84" t="s">
        <v>73</v>
      </c>
      <c r="C7" s="84"/>
      <c r="D7" s="84"/>
      <c r="E7" s="84"/>
      <c r="F7" s="84"/>
      <c r="G7" s="86"/>
      <c r="H7" s="86"/>
      <c r="I7" s="86"/>
      <c r="J7" s="86"/>
      <c r="K7" s="86"/>
      <c r="L7" s="86"/>
    </row>
    <row r="8" spans="2:12" s="23" customFormat="1" ht="29.45" customHeight="1" x14ac:dyDescent="0.25">
      <c r="B8" s="84" t="s">
        <v>1</v>
      </c>
      <c r="C8" s="84"/>
      <c r="D8" s="84"/>
      <c r="E8" s="84"/>
      <c r="F8" s="84"/>
      <c r="G8" s="86"/>
      <c r="H8" s="86"/>
      <c r="I8" s="86"/>
      <c r="J8" s="86"/>
      <c r="K8" s="86"/>
      <c r="L8" s="86"/>
    </row>
    <row r="9" spans="2:12" s="23" customFormat="1" ht="29.45" customHeight="1" x14ac:dyDescent="0.25">
      <c r="B9" s="84" t="s">
        <v>2</v>
      </c>
      <c r="C9" s="84"/>
      <c r="D9" s="84"/>
      <c r="E9" s="84"/>
      <c r="F9" s="84"/>
      <c r="G9" s="86"/>
      <c r="H9" s="86"/>
      <c r="I9" s="86"/>
      <c r="J9" s="86"/>
      <c r="K9" s="86"/>
      <c r="L9" s="86"/>
    </row>
    <row r="10" spans="2:12" s="23" customFormat="1" ht="29.45" customHeight="1" x14ac:dyDescent="0.25">
      <c r="B10" s="84" t="s">
        <v>82</v>
      </c>
      <c r="C10" s="84"/>
      <c r="D10" s="84"/>
      <c r="E10" s="84"/>
      <c r="F10" s="84"/>
      <c r="G10" s="86"/>
      <c r="H10" s="86"/>
      <c r="I10" s="86"/>
      <c r="J10" s="86"/>
      <c r="K10" s="86"/>
      <c r="L10" s="86"/>
    </row>
    <row r="11" spans="2:12" s="23" customFormat="1" ht="29.45" customHeight="1" x14ac:dyDescent="0.25">
      <c r="B11" s="84" t="s">
        <v>3</v>
      </c>
      <c r="C11" s="84"/>
      <c r="D11" s="84"/>
      <c r="E11" s="84"/>
      <c r="F11" s="84"/>
      <c r="G11" s="86"/>
      <c r="H11" s="86"/>
      <c r="I11" s="86"/>
      <c r="J11" s="86"/>
      <c r="K11" s="86"/>
      <c r="L11" s="86"/>
    </row>
    <row r="12" spans="2:12" s="23" customFormat="1" ht="29.45" customHeight="1" x14ac:dyDescent="0.25">
      <c r="B12" s="84" t="s">
        <v>4</v>
      </c>
      <c r="C12" s="84"/>
      <c r="D12" s="84"/>
      <c r="E12" s="84"/>
      <c r="F12" s="84"/>
      <c r="G12" s="86"/>
      <c r="H12" s="86"/>
      <c r="I12" s="86"/>
      <c r="J12" s="86"/>
      <c r="K12" s="86"/>
      <c r="L12" s="86"/>
    </row>
    <row r="13" spans="2:12" s="23" customFormat="1" ht="29.45" customHeight="1" x14ac:dyDescent="0.25">
      <c r="B13" s="84" t="s">
        <v>5</v>
      </c>
      <c r="C13" s="84"/>
      <c r="D13" s="84"/>
      <c r="E13" s="84"/>
      <c r="F13" s="84"/>
      <c r="G13" s="33" t="s">
        <v>59</v>
      </c>
      <c r="H13" s="56"/>
      <c r="I13" s="33" t="s">
        <v>60</v>
      </c>
      <c r="J13" s="56"/>
      <c r="K13" s="33" t="s">
        <v>61</v>
      </c>
      <c r="L13" s="56"/>
    </row>
    <row r="14" spans="2:12" s="23" customFormat="1" ht="29.45" customHeight="1" x14ac:dyDescent="0.25">
      <c r="B14" s="85" t="s">
        <v>58</v>
      </c>
      <c r="C14" s="85"/>
      <c r="D14" s="85"/>
      <c r="E14" s="85"/>
      <c r="F14" s="85"/>
      <c r="G14" s="88"/>
      <c r="H14" s="88"/>
      <c r="I14" s="88"/>
      <c r="J14" s="88"/>
      <c r="K14" s="88"/>
      <c r="L14" s="88"/>
    </row>
    <row r="15" spans="2:12" s="23" customFormat="1" ht="29.45" customHeight="1" x14ac:dyDescent="0.25">
      <c r="B15" s="85" t="s">
        <v>6</v>
      </c>
      <c r="C15" s="85"/>
      <c r="D15" s="85"/>
      <c r="E15" s="85"/>
      <c r="F15" s="85"/>
      <c r="G15" s="57" t="s">
        <v>57</v>
      </c>
      <c r="H15" s="12"/>
      <c r="I15" s="57" t="s">
        <v>9</v>
      </c>
      <c r="J15" s="12"/>
      <c r="K15" s="57" t="s">
        <v>10</v>
      </c>
      <c r="L15" s="13"/>
    </row>
    <row r="16" spans="2:12" s="23" customFormat="1" ht="29.45" customHeight="1" x14ac:dyDescent="0.25">
      <c r="B16" s="85" t="s">
        <v>7</v>
      </c>
      <c r="C16" s="85"/>
      <c r="D16" s="85"/>
      <c r="E16" s="85"/>
      <c r="F16" s="85"/>
      <c r="G16" s="89"/>
      <c r="H16" s="89"/>
      <c r="I16" s="89"/>
      <c r="J16" s="89"/>
      <c r="K16" s="89"/>
      <c r="L16" s="89"/>
    </row>
    <row r="17" spans="2:13" s="23" customFormat="1" ht="29.45" customHeight="1" x14ac:dyDescent="0.25">
      <c r="B17" s="85" t="s">
        <v>8</v>
      </c>
      <c r="C17" s="85"/>
      <c r="D17" s="85"/>
      <c r="E17" s="85"/>
      <c r="F17" s="85"/>
      <c r="G17" s="86"/>
      <c r="H17" s="86"/>
      <c r="I17" s="86"/>
      <c r="J17" s="86"/>
      <c r="K17" s="86"/>
      <c r="L17" s="86"/>
    </row>
    <row r="18" spans="2:13" ht="29.25" customHeight="1" x14ac:dyDescent="0.2">
      <c r="B18" s="85" t="s">
        <v>76</v>
      </c>
      <c r="C18" s="85"/>
      <c r="D18" s="85"/>
      <c r="E18" s="85"/>
      <c r="F18" s="85"/>
      <c r="G18" s="94"/>
      <c r="H18" s="94"/>
      <c r="I18" s="94"/>
      <c r="J18" s="94"/>
      <c r="K18" s="94"/>
      <c r="L18" s="94"/>
      <c r="M18" s="69"/>
    </row>
    <row r="19" spans="2:13" x14ac:dyDescent="0.2">
      <c r="M19" s="69"/>
    </row>
    <row r="20" spans="2:13" x14ac:dyDescent="0.2">
      <c r="M20" s="69"/>
    </row>
    <row r="21" spans="2:13" s="9" customFormat="1" ht="13.9" customHeight="1" x14ac:dyDescent="0.2">
      <c r="B21" s="90" t="s">
        <v>11</v>
      </c>
      <c r="C21" s="90"/>
      <c r="D21" s="90"/>
      <c r="E21" s="90"/>
      <c r="F21" s="90"/>
      <c r="G21" s="90"/>
      <c r="H21" s="90"/>
      <c r="I21" s="90"/>
      <c r="J21" s="90"/>
      <c r="K21" s="90"/>
      <c r="L21" s="90"/>
    </row>
    <row r="22" spans="2:13" ht="6.6" customHeight="1" x14ac:dyDescent="0.2">
      <c r="B22" s="1"/>
      <c r="C22" s="1"/>
      <c r="D22" s="1"/>
      <c r="E22" s="1"/>
      <c r="F22" s="1"/>
      <c r="G22" s="1"/>
      <c r="H22" s="1"/>
      <c r="I22" s="1"/>
      <c r="J22" s="1"/>
      <c r="K22" s="1"/>
      <c r="L22" s="1"/>
      <c r="M22" s="69"/>
    </row>
    <row r="23" spans="2:13" s="9" customFormat="1" ht="13.9" customHeight="1" x14ac:dyDescent="0.25">
      <c r="B23" s="14"/>
      <c r="C23" s="30"/>
      <c r="D23" s="64" t="s">
        <v>12</v>
      </c>
      <c r="E23" s="64"/>
      <c r="F23" s="64"/>
      <c r="G23" s="64"/>
      <c r="H23" s="64"/>
      <c r="I23" s="64"/>
      <c r="J23" s="64"/>
      <c r="K23" s="64"/>
      <c r="L23" s="64"/>
    </row>
    <row r="24" spans="2:13" ht="13.9" customHeight="1" x14ac:dyDescent="0.2">
      <c r="B24" s="2"/>
      <c r="C24" s="2"/>
      <c r="D24" s="63"/>
      <c r="E24" s="63"/>
      <c r="F24" s="63"/>
      <c r="G24" s="63"/>
      <c r="H24" s="63"/>
      <c r="I24" s="63"/>
      <c r="J24" s="63"/>
      <c r="K24" s="63"/>
      <c r="L24" s="63"/>
      <c r="M24" s="69"/>
    </row>
    <row r="25" spans="2:13" ht="13.9" customHeight="1" x14ac:dyDescent="0.2">
      <c r="B25" s="14"/>
      <c r="C25" s="30"/>
      <c r="D25" s="64" t="s">
        <v>13</v>
      </c>
      <c r="E25" s="64"/>
      <c r="F25" s="64"/>
      <c r="G25" s="64"/>
      <c r="H25" s="64"/>
      <c r="I25" s="64"/>
      <c r="J25" s="64"/>
      <c r="K25" s="64"/>
      <c r="L25" s="64"/>
      <c r="M25" s="69"/>
    </row>
    <row r="26" spans="2:13" x14ac:dyDescent="0.2">
      <c r="B26" s="1"/>
      <c r="C26" s="1"/>
      <c r="D26" s="1"/>
      <c r="E26" s="1"/>
      <c r="F26" s="1"/>
      <c r="G26" s="1"/>
      <c r="H26" s="1"/>
      <c r="I26" s="1"/>
      <c r="J26" s="1"/>
      <c r="K26" s="1"/>
      <c r="L26" s="1"/>
      <c r="M26" s="69"/>
    </row>
    <row r="27" spans="2:13" ht="27" customHeight="1" x14ac:dyDescent="0.2">
      <c r="B27" s="93" t="s">
        <v>75</v>
      </c>
      <c r="C27" s="93"/>
      <c r="D27" s="93"/>
      <c r="E27" s="93"/>
      <c r="F27" s="93"/>
      <c r="G27" s="93"/>
      <c r="H27" s="93"/>
      <c r="I27" s="93"/>
      <c r="J27" s="93"/>
      <c r="K27" s="93"/>
      <c r="L27" s="93"/>
      <c r="M27" s="69"/>
    </row>
    <row r="28" spans="2:13" x14ac:dyDescent="0.2">
      <c r="M28" s="69"/>
    </row>
    <row r="29" spans="2:13" x14ac:dyDescent="0.2">
      <c r="B29" s="81"/>
      <c r="C29" s="81"/>
      <c r="D29" s="81"/>
      <c r="E29" s="81"/>
      <c r="F29" s="81"/>
      <c r="G29" s="34"/>
      <c r="H29" s="34"/>
      <c r="I29" s="34"/>
      <c r="J29" s="34"/>
      <c r="K29" s="34"/>
      <c r="L29" s="34"/>
      <c r="M29" s="69"/>
    </row>
    <row r="30" spans="2:13" ht="14.45" customHeight="1" x14ac:dyDescent="0.2">
      <c r="B30" s="87" t="s">
        <v>15</v>
      </c>
      <c r="C30" s="87"/>
      <c r="D30" s="87"/>
      <c r="E30" s="87"/>
      <c r="F30" s="92" t="s">
        <v>18</v>
      </c>
      <c r="G30" s="92"/>
      <c r="H30" s="92"/>
      <c r="I30" s="92"/>
      <c r="J30" s="92"/>
      <c r="K30" s="91" t="s">
        <v>17</v>
      </c>
      <c r="L30" s="91"/>
      <c r="M30" s="69"/>
    </row>
    <row r="31" spans="2:13" ht="6" customHeight="1" x14ac:dyDescent="0.2"/>
  </sheetData>
  <sheetProtection formatCells="0"/>
  <mergeCells count="32">
    <mergeCell ref="B12:F12"/>
    <mergeCell ref="B30:E30"/>
    <mergeCell ref="G12:L12"/>
    <mergeCell ref="G14:L14"/>
    <mergeCell ref="G16:L16"/>
    <mergeCell ref="G17:L17"/>
    <mergeCell ref="B21:L21"/>
    <mergeCell ref="B14:F14"/>
    <mergeCell ref="B15:F15"/>
    <mergeCell ref="B16:F16"/>
    <mergeCell ref="K30:L30"/>
    <mergeCell ref="F30:J30"/>
    <mergeCell ref="B13:F13"/>
    <mergeCell ref="B27:L27"/>
    <mergeCell ref="B18:F18"/>
    <mergeCell ref="G18:L18"/>
    <mergeCell ref="B29:F29"/>
    <mergeCell ref="B2:L2"/>
    <mergeCell ref="B5:L5"/>
    <mergeCell ref="B6:F6"/>
    <mergeCell ref="B7:F7"/>
    <mergeCell ref="B17:F17"/>
    <mergeCell ref="G6:L6"/>
    <mergeCell ref="G7:L7"/>
    <mergeCell ref="G8:L8"/>
    <mergeCell ref="G9:L9"/>
    <mergeCell ref="G10:L10"/>
    <mergeCell ref="G11:L11"/>
    <mergeCell ref="B8:F8"/>
    <mergeCell ref="B9:F9"/>
    <mergeCell ref="B10:F10"/>
    <mergeCell ref="B11:F11"/>
  </mergeCells>
  <dataValidations count="3">
    <dataValidation type="list" allowBlank="1" showInputMessage="1" showErrorMessage="1" sqref="C23">
      <formula1>_chbx</formula1>
    </dataValidation>
    <dataValidation type="list" allowBlank="1" showInputMessage="1" showErrorMessage="1" sqref="G14:L14">
      <formula1>_Datum</formula1>
    </dataValidation>
    <dataValidation type="list" allowBlank="1" showInputMessage="1" showErrorMessage="1" sqref="G6:L6">
      <formula1>_Betriebsname</formula1>
    </dataValidation>
  </dataValidations>
  <printOptions horizontalCentered="1"/>
  <pageMargins left="0.70866141732283472" right="0.70866141732283472" top="0.59055118110236227" bottom="0.78740157480314965" header="0.31496062992125984" footer="0.19685039370078741"/>
  <pageSetup paperSize="9" scale="62" orientation="landscape" verticalDpi="1200" r:id="rId1"/>
  <headerFooter>
    <oddFooter>&amp;L&amp;"Arial,Standard"&amp;8
Gültig ab:  01.01.2023&amp;C&amp;G&amp;R
&amp;"Arial,Standard"&amp;8&amp;P von &amp;N</oddFooter>
  </headerFooter>
  <legacyDrawingHF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Einstellungen!$C$9:$C$10</xm:f>
          </x14:formula1>
          <xm:sqref>B23 B25 H13 J13 L13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009EE3"/>
  </sheetPr>
  <dimension ref="B1:I23"/>
  <sheetViews>
    <sheetView zoomScale="90" zoomScaleNormal="90" zoomScaleSheetLayoutView="90" workbookViewId="0">
      <selection activeCell="G54" sqref="G54"/>
    </sheetView>
  </sheetViews>
  <sheetFormatPr baseColWidth="10" defaultColWidth="8.85546875" defaultRowHeight="14.25" x14ac:dyDescent="0.25"/>
  <cols>
    <col min="1" max="1" width="1.140625" style="9" customWidth="1"/>
    <col min="2" max="2" width="8.7109375" style="9" customWidth="1"/>
    <col min="3" max="3" width="24.7109375" style="9" customWidth="1"/>
    <col min="4" max="5" width="32.7109375" style="9" customWidth="1"/>
    <col min="6" max="6" width="16.7109375" style="15" customWidth="1"/>
    <col min="7" max="7" width="40.7109375" style="9" customWidth="1"/>
    <col min="8" max="8" width="24.7109375" style="9" customWidth="1"/>
    <col min="9" max="9" width="16.7109375" style="9" customWidth="1"/>
    <col min="10" max="10" width="1.140625" style="9" customWidth="1"/>
    <col min="11" max="16384" width="8.85546875" style="9"/>
  </cols>
  <sheetData>
    <row r="1" spans="2:9" ht="6" customHeight="1" x14ac:dyDescent="0.25"/>
    <row r="2" spans="2:9" s="31" customFormat="1" ht="18" customHeight="1" x14ac:dyDescent="0.25">
      <c r="B2" s="95" t="str">
        <f>"Checkliste "&amp;_RLV&amp;""</f>
        <v>Checkliste Transport und Schlachtung Geflügel</v>
      </c>
      <c r="C2" s="95"/>
      <c r="D2" s="95"/>
      <c r="E2" s="95"/>
      <c r="F2" s="95"/>
      <c r="G2" s="95"/>
      <c r="H2" s="95"/>
      <c r="I2" s="95"/>
    </row>
    <row r="3" spans="2:9" s="18" customFormat="1" ht="6" customHeight="1" x14ac:dyDescent="0.25">
      <c r="B3" s="16"/>
      <c r="C3" s="16"/>
      <c r="D3" s="16"/>
      <c r="E3" s="16"/>
      <c r="F3" s="17"/>
      <c r="G3" s="17"/>
      <c r="H3" s="17"/>
      <c r="I3" s="16"/>
    </row>
    <row r="4" spans="2:9" ht="27" customHeight="1" x14ac:dyDescent="0.25">
      <c r="B4" s="19" t="s">
        <v>19</v>
      </c>
      <c r="C4" s="101"/>
      <c r="D4" s="101"/>
      <c r="E4" s="101"/>
      <c r="F4" s="101"/>
      <c r="G4" s="101"/>
      <c r="H4" s="20"/>
      <c r="I4" s="50"/>
    </row>
    <row r="5" spans="2:9" ht="27" customHeight="1" x14ac:dyDescent="0.25">
      <c r="B5" s="100" t="s">
        <v>20</v>
      </c>
      <c r="C5" s="100"/>
      <c r="D5" s="100"/>
      <c r="E5" s="100"/>
      <c r="F5" s="100"/>
      <c r="G5" s="100"/>
      <c r="H5" s="100"/>
      <c r="I5" s="100"/>
    </row>
    <row r="6" spans="2:9" s="15" customFormat="1" ht="27" customHeight="1" x14ac:dyDescent="0.25">
      <c r="B6" s="4" t="s">
        <v>21</v>
      </c>
      <c r="C6" s="4" t="s">
        <v>63</v>
      </c>
      <c r="D6" s="105" t="s">
        <v>22</v>
      </c>
      <c r="E6" s="106"/>
      <c r="F6" s="3" t="s">
        <v>29</v>
      </c>
      <c r="G6" s="4" t="s">
        <v>24</v>
      </c>
      <c r="H6" s="4" t="s">
        <v>25</v>
      </c>
      <c r="I6" s="4" t="s">
        <v>77</v>
      </c>
    </row>
    <row r="7" spans="2:9" ht="56.1" customHeight="1" x14ac:dyDescent="0.25">
      <c r="B7" s="4">
        <v>1</v>
      </c>
      <c r="C7" s="67"/>
      <c r="D7" s="96"/>
      <c r="E7" s="97"/>
      <c r="F7" s="75"/>
      <c r="G7" s="67"/>
      <c r="H7" s="67"/>
      <c r="I7" s="67"/>
    </row>
    <row r="8" spans="2:9" ht="56.1" customHeight="1" x14ac:dyDescent="0.25">
      <c r="B8" s="4">
        <v>2</v>
      </c>
      <c r="C8" s="67"/>
      <c r="D8" s="96"/>
      <c r="E8" s="97"/>
      <c r="F8" s="76"/>
      <c r="G8" s="67"/>
      <c r="H8" s="67"/>
      <c r="I8" s="67"/>
    </row>
    <row r="9" spans="2:9" ht="56.1" customHeight="1" x14ac:dyDescent="0.25">
      <c r="B9" s="4">
        <v>3</v>
      </c>
      <c r="C9" s="67"/>
      <c r="D9" s="96"/>
      <c r="E9" s="97"/>
      <c r="F9" s="76"/>
      <c r="G9" s="67"/>
      <c r="H9" s="67"/>
      <c r="I9" s="67"/>
    </row>
    <row r="10" spans="2:9" ht="56.1" customHeight="1" x14ac:dyDescent="0.25">
      <c r="B10" s="4">
        <v>4</v>
      </c>
      <c r="C10" s="67"/>
      <c r="D10" s="96"/>
      <c r="E10" s="97"/>
      <c r="F10" s="76"/>
      <c r="G10" s="67"/>
      <c r="H10" s="67"/>
      <c r="I10" s="67"/>
    </row>
    <row r="11" spans="2:9" ht="56.1" customHeight="1" x14ac:dyDescent="0.25">
      <c r="B11" s="4">
        <v>5</v>
      </c>
      <c r="C11" s="67"/>
      <c r="D11" s="96"/>
      <c r="E11" s="97"/>
      <c r="F11" s="76"/>
      <c r="G11" s="67"/>
      <c r="H11" s="67"/>
      <c r="I11" s="67"/>
    </row>
    <row r="12" spans="2:9" ht="56.1" customHeight="1" x14ac:dyDescent="0.25">
      <c r="B12" s="4">
        <v>6</v>
      </c>
      <c r="C12" s="67"/>
      <c r="D12" s="96"/>
      <c r="E12" s="97"/>
      <c r="F12" s="76"/>
      <c r="G12" s="67"/>
      <c r="H12" s="67"/>
      <c r="I12" s="67"/>
    </row>
    <row r="13" spans="2:9" ht="56.1" customHeight="1" x14ac:dyDescent="0.25">
      <c r="B13" s="4">
        <v>7</v>
      </c>
      <c r="C13" s="67"/>
      <c r="D13" s="96"/>
      <c r="E13" s="97"/>
      <c r="F13" s="76"/>
      <c r="G13" s="67"/>
      <c r="H13" s="67"/>
      <c r="I13" s="67"/>
    </row>
    <row r="14" spans="2:9" ht="56.1" customHeight="1" x14ac:dyDescent="0.25">
      <c r="B14" s="4">
        <v>8</v>
      </c>
      <c r="C14" s="67"/>
      <c r="D14" s="96"/>
      <c r="E14" s="97"/>
      <c r="F14" s="76"/>
      <c r="G14" s="67"/>
      <c r="H14" s="67"/>
      <c r="I14" s="67"/>
    </row>
    <row r="15" spans="2:9" ht="56.1" customHeight="1" x14ac:dyDescent="0.25">
      <c r="B15" s="4">
        <v>9</v>
      </c>
      <c r="C15" s="67"/>
      <c r="D15" s="96"/>
      <c r="E15" s="97"/>
      <c r="F15" s="76"/>
      <c r="G15" s="67"/>
      <c r="H15" s="67"/>
      <c r="I15" s="67"/>
    </row>
    <row r="16" spans="2:9" ht="56.1" customHeight="1" x14ac:dyDescent="0.25">
      <c r="B16" s="4">
        <v>10</v>
      </c>
      <c r="C16" s="67"/>
      <c r="D16" s="96"/>
      <c r="E16" s="97"/>
      <c r="F16" s="76"/>
      <c r="G16" s="67"/>
      <c r="H16" s="67"/>
      <c r="I16" s="67"/>
    </row>
    <row r="17" spans="2:9" x14ac:dyDescent="0.25">
      <c r="B17" s="102" t="s">
        <v>78</v>
      </c>
      <c r="C17" s="102"/>
      <c r="D17" s="102"/>
      <c r="E17" s="102"/>
      <c r="F17" s="2"/>
      <c r="G17" s="19"/>
      <c r="H17" s="19"/>
      <c r="I17" s="19"/>
    </row>
    <row r="19" spans="2:9" ht="28.15" customHeight="1" x14ac:dyDescent="0.25">
      <c r="B19" s="103" t="s">
        <v>62</v>
      </c>
      <c r="C19" s="104"/>
      <c r="D19" s="104"/>
      <c r="E19" s="104"/>
      <c r="F19" s="104"/>
      <c r="G19" s="104"/>
      <c r="H19" s="104"/>
      <c r="I19" s="104"/>
    </row>
    <row r="22" spans="2:9" x14ac:dyDescent="0.25">
      <c r="B22" s="107"/>
      <c r="C22" s="107"/>
      <c r="D22" s="107"/>
      <c r="E22" s="21"/>
      <c r="F22" s="22"/>
      <c r="G22" s="21"/>
      <c r="H22" s="21"/>
      <c r="I22" s="21"/>
    </row>
    <row r="23" spans="2:9" x14ac:dyDescent="0.25">
      <c r="B23" s="98" t="s">
        <v>15</v>
      </c>
      <c r="C23" s="98"/>
      <c r="E23" s="99" t="s">
        <v>16</v>
      </c>
      <c r="F23" s="99"/>
      <c r="G23" s="99"/>
      <c r="H23" s="91" t="s">
        <v>17</v>
      </c>
      <c r="I23" s="91"/>
    </row>
  </sheetData>
  <sheetProtection formatCells="0"/>
  <mergeCells count="20">
    <mergeCell ref="B23:C23"/>
    <mergeCell ref="E23:G23"/>
    <mergeCell ref="B5:I5"/>
    <mergeCell ref="C4:G4"/>
    <mergeCell ref="B17:E17"/>
    <mergeCell ref="B19:I19"/>
    <mergeCell ref="D6:E6"/>
    <mergeCell ref="D7:E7"/>
    <mergeCell ref="D12:E12"/>
    <mergeCell ref="H23:I23"/>
    <mergeCell ref="D13:E13"/>
    <mergeCell ref="D14:E14"/>
    <mergeCell ref="D15:E15"/>
    <mergeCell ref="D16:E16"/>
    <mergeCell ref="B22:D22"/>
    <mergeCell ref="B2:I2"/>
    <mergeCell ref="D8:E8"/>
    <mergeCell ref="D9:E9"/>
    <mergeCell ref="D10:E10"/>
    <mergeCell ref="D11:E11"/>
  </mergeCells>
  <conditionalFormatting sqref="F7:F16">
    <cfRule type="containsText" dxfId="182" priority="1" operator="containsText" text="sAbw">
      <formula>NOT(ISERROR(SEARCH("sAbw",F7)))</formula>
    </cfRule>
    <cfRule type="containsText" dxfId="181" priority="2" operator="containsText" text="lAbw">
      <formula>NOT(ISERROR(SEARCH("lAbw",F7)))</formula>
    </cfRule>
    <cfRule type="containsText" dxfId="180" priority="3" operator="containsText" text="K.O.">
      <formula>NOT(ISERROR(SEARCH("K.O.",F7)))</formula>
    </cfRule>
  </conditionalFormatting>
  <dataValidations count="2">
    <dataValidation type="list" allowBlank="1" showInputMessage="1" showErrorMessage="1" sqref="I4">
      <formula1>_Datum</formula1>
    </dataValidation>
    <dataValidation type="list" allowBlank="1" showInputMessage="1" showErrorMessage="1" sqref="C4:G4">
      <formula1>_Betriebsname</formula1>
    </dataValidation>
  </dataValidations>
  <printOptions horizontalCentered="1"/>
  <pageMargins left="0.70866141732283472" right="0.70866141732283472" top="0.59055118110236227" bottom="0.78740157480314965" header="0.31496062992125984" footer="0.19685039370078741"/>
  <pageSetup paperSize="9" scale="62" orientation="landscape" r:id="rId1"/>
  <headerFooter>
    <oddFooter>&amp;L&amp;"Arial,Standard"&amp;8
Gültig ab:  01.01.2023&amp;C&amp;G&amp;R
&amp;"Arial,Standard"&amp;8&amp;P von &amp;N</oddFooter>
  </headerFooter>
  <legacyDrawingHF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Einstellungen!$C$12:$C$14</xm:f>
          </x14:formula1>
          <xm:sqref>F7:F16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009EE3"/>
  </sheetPr>
  <dimension ref="B1:M136"/>
  <sheetViews>
    <sheetView zoomScale="90" zoomScaleNormal="90" zoomScaleSheetLayoutView="90" workbookViewId="0">
      <pane ySplit="7" topLeftCell="A8" activePane="bottomLeft" state="frozen"/>
      <selection activeCell="G54" sqref="G54"/>
      <selection pane="bottomLeft" activeCell="I14" sqref="I14"/>
    </sheetView>
  </sheetViews>
  <sheetFormatPr baseColWidth="10" defaultColWidth="8.85546875" defaultRowHeight="12.75" x14ac:dyDescent="0.2"/>
  <cols>
    <col min="1" max="1" width="1.140625" style="40" customWidth="1"/>
    <col min="2" max="2" width="8.7109375" style="140" customWidth="1"/>
    <col min="3" max="4" width="18.28515625" style="141" hidden="1" customWidth="1"/>
    <col min="5" max="5" width="12.7109375" style="142" customWidth="1"/>
    <col min="6" max="7" width="40.7109375" style="40" customWidth="1"/>
    <col min="8" max="10" width="9.7109375" style="40" customWidth="1"/>
    <col min="11" max="11" width="10.28515625" style="40" customWidth="1"/>
    <col min="12" max="12" width="10.7109375" style="40" customWidth="1"/>
    <col min="13" max="13" width="52.7109375" style="40" customWidth="1"/>
    <col min="14" max="14" width="1.140625" style="40" customWidth="1"/>
    <col min="15" max="16384" width="8.85546875" style="40"/>
  </cols>
  <sheetData>
    <row r="1" spans="2:13" s="128" customFormat="1" ht="6" customHeight="1" x14ac:dyDescent="0.25">
      <c r="B1" s="126"/>
      <c r="C1" s="127"/>
      <c r="D1" s="127"/>
      <c r="G1" s="127"/>
    </row>
    <row r="2" spans="2:13" s="130" customFormat="1" ht="18" customHeight="1" x14ac:dyDescent="0.25">
      <c r="B2" s="129" t="str">
        <f>"Checkliste "&amp;_RLV&amp;""</f>
        <v>Checkliste Transport und Schlachtung Geflügel</v>
      </c>
      <c r="C2" s="129"/>
      <c r="D2" s="129"/>
      <c r="E2" s="129"/>
      <c r="F2" s="129"/>
      <c r="G2" s="129"/>
      <c r="H2" s="129"/>
      <c r="I2" s="129"/>
      <c r="J2" s="129"/>
      <c r="K2" s="129"/>
      <c r="L2" s="129"/>
      <c r="M2" s="129"/>
    </row>
    <row r="3" spans="2:13" s="133" customFormat="1" ht="26.1" customHeight="1" x14ac:dyDescent="0.25">
      <c r="B3" s="131" t="s">
        <v>83</v>
      </c>
      <c r="C3" s="132"/>
      <c r="D3" s="132"/>
      <c r="E3" s="132"/>
      <c r="F3" s="132"/>
      <c r="G3" s="132"/>
      <c r="H3" s="132"/>
      <c r="I3" s="132"/>
      <c r="J3" s="132"/>
      <c r="K3" s="132"/>
      <c r="L3" s="132"/>
      <c r="M3" s="132"/>
    </row>
    <row r="4" spans="2:13" s="128" customFormat="1" ht="27" customHeight="1" x14ac:dyDescent="0.25">
      <c r="B4" s="79" t="s">
        <v>19</v>
      </c>
      <c r="C4" s="111"/>
      <c r="D4" s="111"/>
      <c r="E4" s="111"/>
      <c r="F4" s="111"/>
      <c r="G4" s="111"/>
      <c r="H4" s="111"/>
      <c r="I4" s="111"/>
      <c r="J4" s="111"/>
      <c r="K4" s="111"/>
      <c r="M4" s="61"/>
    </row>
    <row r="5" spans="2:13" ht="27" customHeight="1" x14ac:dyDescent="0.2">
      <c r="B5" s="134" t="s">
        <v>30</v>
      </c>
      <c r="C5" s="134"/>
      <c r="D5" s="134"/>
      <c r="E5" s="134"/>
      <c r="F5" s="134"/>
      <c r="G5" s="134"/>
      <c r="H5" s="134"/>
      <c r="I5" s="134"/>
      <c r="J5" s="134"/>
      <c r="K5" s="134"/>
      <c r="L5" s="134"/>
      <c r="M5" s="134"/>
    </row>
    <row r="6" spans="2:13" s="135" customFormat="1" ht="26.45" customHeight="1" x14ac:dyDescent="0.25">
      <c r="B6" s="112" t="s">
        <v>31</v>
      </c>
      <c r="C6" s="114" t="s">
        <v>45</v>
      </c>
      <c r="D6" s="114" t="s">
        <v>46</v>
      </c>
      <c r="E6" s="116" t="s">
        <v>32</v>
      </c>
      <c r="F6" s="114" t="s">
        <v>33</v>
      </c>
      <c r="G6" s="118" t="s">
        <v>34</v>
      </c>
      <c r="H6" s="120" t="s">
        <v>23</v>
      </c>
      <c r="I6" s="121"/>
      <c r="J6" s="121"/>
      <c r="K6" s="121"/>
      <c r="L6" s="122"/>
      <c r="M6" s="114" t="s">
        <v>72</v>
      </c>
    </row>
    <row r="7" spans="2:13" x14ac:dyDescent="0.2">
      <c r="B7" s="113"/>
      <c r="C7" s="115"/>
      <c r="D7" s="115"/>
      <c r="E7" s="117"/>
      <c r="F7" s="115"/>
      <c r="G7" s="119"/>
      <c r="H7" s="80" t="s">
        <v>38</v>
      </c>
      <c r="I7" s="80" t="s">
        <v>26</v>
      </c>
      <c r="J7" s="80" t="s">
        <v>27</v>
      </c>
      <c r="K7" s="80" t="s">
        <v>28</v>
      </c>
      <c r="L7" s="80" t="s">
        <v>35</v>
      </c>
      <c r="M7" s="115"/>
    </row>
    <row r="8" spans="2:13" s="139" customFormat="1" x14ac:dyDescent="0.2">
      <c r="B8" s="136" t="s">
        <v>65</v>
      </c>
      <c r="C8" s="137"/>
      <c r="D8" s="137"/>
      <c r="E8" s="137"/>
      <c r="F8" s="137"/>
      <c r="G8" s="137"/>
      <c r="H8" s="137"/>
      <c r="I8" s="137"/>
      <c r="J8" s="137"/>
      <c r="K8" s="137"/>
      <c r="L8" s="137"/>
      <c r="M8" s="138"/>
    </row>
    <row r="9" spans="2:13" ht="25.5" hidden="1" x14ac:dyDescent="0.2">
      <c r="B9" s="38" t="s">
        <v>31</v>
      </c>
      <c r="C9" s="39" t="s">
        <v>45</v>
      </c>
      <c r="D9" s="39" t="s">
        <v>46</v>
      </c>
      <c r="E9" s="41" t="s">
        <v>32</v>
      </c>
      <c r="F9" s="42" t="s">
        <v>33</v>
      </c>
      <c r="G9" s="26" t="s">
        <v>34</v>
      </c>
      <c r="H9" s="27" t="s">
        <v>23</v>
      </c>
      <c r="I9" s="27" t="s">
        <v>40</v>
      </c>
      <c r="J9" s="27" t="s">
        <v>41</v>
      </c>
      <c r="K9" s="27" t="s">
        <v>42</v>
      </c>
      <c r="L9" s="27" t="s">
        <v>43</v>
      </c>
      <c r="M9" s="28" t="s">
        <v>36</v>
      </c>
    </row>
    <row r="10" spans="2:13" s="52" customFormat="1" ht="63.75" x14ac:dyDescent="0.2">
      <c r="B10" s="143" t="str">
        <f>CONCATENATE("1.",Prüfkriterien_1[[#This Row],[Hilfsspalte_Num]])</f>
        <v>1.1</v>
      </c>
      <c r="C10" s="144">
        <f>ROW()-ROW(Prüfkriterien_1[[#Headers],[Hilfsspalte_Kom]])</f>
        <v>1</v>
      </c>
      <c r="D10" s="145">
        <f>(Prüfkriterien_1[Hilfsspalte_Num]+10)/10</f>
        <v>1.1000000000000001</v>
      </c>
      <c r="E10" s="146" t="s">
        <v>79</v>
      </c>
      <c r="F10" s="147" t="s">
        <v>84</v>
      </c>
      <c r="G10" s="148" t="s">
        <v>85</v>
      </c>
      <c r="H10" s="74" t="s">
        <v>64</v>
      </c>
      <c r="I10" s="74" t="s">
        <v>37</v>
      </c>
      <c r="J10" s="74" t="s">
        <v>37</v>
      </c>
      <c r="K10" s="74"/>
      <c r="L10" s="74" t="s">
        <v>37</v>
      </c>
      <c r="M10" s="73"/>
    </row>
    <row r="11" spans="2:13" s="52" customFormat="1" ht="69.75" customHeight="1" x14ac:dyDescent="0.2">
      <c r="B11" s="149" t="str">
        <f>CONCATENATE("1.",Prüfkriterien_1[[#This Row],[Hilfsspalte_Num]])</f>
        <v>1.2</v>
      </c>
      <c r="C11" s="150">
        <f>ROW()-ROW(Prüfkriterien_1[[#Headers],[Hilfsspalte_Kom]])</f>
        <v>2</v>
      </c>
      <c r="D11" s="151">
        <f>(Prüfkriterien_1[Hilfsspalte_Num]+10)/10</f>
        <v>1.2</v>
      </c>
      <c r="E11" s="35" t="s">
        <v>80</v>
      </c>
      <c r="F11" s="36" t="s">
        <v>86</v>
      </c>
      <c r="G11" s="37" t="s">
        <v>87</v>
      </c>
      <c r="H11" s="32"/>
      <c r="I11" s="32" t="s">
        <v>37</v>
      </c>
      <c r="J11" s="32" t="s">
        <v>37</v>
      </c>
      <c r="K11" s="32"/>
      <c r="L11" s="32" t="s">
        <v>37</v>
      </c>
      <c r="M11" s="41"/>
    </row>
    <row r="12" spans="2:13" s="52" customFormat="1" ht="52.5" customHeight="1" x14ac:dyDescent="0.2">
      <c r="B12" s="149" t="str">
        <f>CONCATENATE("1.",Prüfkriterien_1[[#This Row],[Hilfsspalte_Num]])</f>
        <v>1.3</v>
      </c>
      <c r="C12" s="150">
        <f>ROW()-ROW(Prüfkriterien_1[[#Headers],[Hilfsspalte_Kom]])</f>
        <v>3</v>
      </c>
      <c r="D12" s="151">
        <f>(Prüfkriterien_1[Hilfsspalte_Num]+10)/10</f>
        <v>1.3</v>
      </c>
      <c r="E12" s="35" t="s">
        <v>88</v>
      </c>
      <c r="F12" s="36" t="s">
        <v>89</v>
      </c>
      <c r="G12" s="37" t="s">
        <v>90</v>
      </c>
      <c r="H12" s="32"/>
      <c r="I12" s="32"/>
      <c r="J12" s="32"/>
      <c r="K12" s="32"/>
      <c r="L12" s="32"/>
      <c r="M12" s="41"/>
    </row>
    <row r="13" spans="2:13" s="52" customFormat="1" ht="52.5" customHeight="1" x14ac:dyDescent="0.2">
      <c r="B13" s="152" t="str">
        <f>CONCATENATE("1.",Prüfkriterien_1[[#This Row],[Hilfsspalte_Num]])</f>
        <v>1.4</v>
      </c>
      <c r="C13" s="153">
        <f>ROW()-ROW(Prüfkriterien_1[[#Headers],[Hilfsspalte_Kom]])</f>
        <v>4</v>
      </c>
      <c r="D13" s="154">
        <f>(Prüfkriterien_1[Hilfsspalte_Num]+10)/10</f>
        <v>1.4</v>
      </c>
      <c r="E13" s="35" t="s">
        <v>91</v>
      </c>
      <c r="F13" s="36" t="s">
        <v>92</v>
      </c>
      <c r="G13" s="155" t="s">
        <v>93</v>
      </c>
      <c r="H13" s="54"/>
      <c r="I13" s="55"/>
      <c r="J13" s="55"/>
      <c r="K13" s="55"/>
      <c r="L13" s="55"/>
      <c r="M13" s="53"/>
    </row>
    <row r="14" spans="2:13" s="52" customFormat="1" ht="76.5" x14ac:dyDescent="0.2">
      <c r="B14" s="156" t="str">
        <f>CONCATENATE("1.",Prüfkriterien_1[[#This Row],[Hilfsspalte_Num]])</f>
        <v>1.5</v>
      </c>
      <c r="C14" s="29">
        <f>ROW()-ROW(Prüfkriterien_1[[#Headers],[Hilfsspalte_Kom]])</f>
        <v>5</v>
      </c>
      <c r="D14" s="157">
        <f>(Prüfkriterien_1[Hilfsspalte_Num]+10)/10</f>
        <v>1.5</v>
      </c>
      <c r="E14" s="35" t="s">
        <v>94</v>
      </c>
      <c r="F14" s="36" t="s">
        <v>95</v>
      </c>
      <c r="G14" s="37" t="s">
        <v>96</v>
      </c>
      <c r="H14" s="27"/>
      <c r="I14" s="32"/>
      <c r="J14" s="32"/>
      <c r="K14" s="32"/>
      <c r="L14" s="32"/>
      <c r="M14" s="41"/>
    </row>
    <row r="15" spans="2:13" s="52" customFormat="1" ht="52.15" customHeight="1" x14ac:dyDescent="0.2">
      <c r="B15" s="156" t="str">
        <f>CONCATENATE("1.",Prüfkriterien_1[[#This Row],[Hilfsspalte_Num]])</f>
        <v>1.6</v>
      </c>
      <c r="C15" s="29">
        <f>ROW()-ROW(Prüfkriterien_1[[#Headers],[Hilfsspalte_Kom]])</f>
        <v>6</v>
      </c>
      <c r="D15" s="157">
        <f>(Prüfkriterien_1[Hilfsspalte_Num]+10)/10</f>
        <v>1.6</v>
      </c>
      <c r="E15" s="35" t="s">
        <v>81</v>
      </c>
      <c r="F15" s="36" t="s">
        <v>97</v>
      </c>
      <c r="G15" s="37" t="s">
        <v>98</v>
      </c>
      <c r="H15" s="27"/>
      <c r="I15" s="32"/>
      <c r="J15" s="32"/>
      <c r="K15" s="32"/>
      <c r="L15" s="32"/>
      <c r="M15" s="41"/>
    </row>
    <row r="16" spans="2:13" s="52" customFormat="1" ht="114.75" x14ac:dyDescent="0.2">
      <c r="B16" s="156" t="str">
        <f>CONCATENATE("1.",Prüfkriterien_1[[#This Row],[Hilfsspalte_Num]])</f>
        <v>1.7</v>
      </c>
      <c r="C16" s="29">
        <f>ROW()-ROW(Prüfkriterien_1[[#Headers],[Hilfsspalte_Kom]])</f>
        <v>7</v>
      </c>
      <c r="D16" s="157">
        <f>(Prüfkriterien_1[Hilfsspalte_Num]+10)/10</f>
        <v>1.7</v>
      </c>
      <c r="E16" s="35" t="s">
        <v>99</v>
      </c>
      <c r="F16" s="36" t="s">
        <v>100</v>
      </c>
      <c r="G16" s="37" t="s">
        <v>101</v>
      </c>
      <c r="H16" s="27"/>
      <c r="I16" s="32"/>
      <c r="J16" s="32"/>
      <c r="K16" s="32"/>
      <c r="L16" s="32"/>
      <c r="M16" s="41"/>
    </row>
    <row r="17" spans="2:13" s="52" customFormat="1" ht="52.15" customHeight="1" x14ac:dyDescent="0.2">
      <c r="B17" s="156" t="str">
        <f>CONCATENATE("1.",Prüfkriterien_1[[#This Row],[Hilfsspalte_Num]])</f>
        <v>1.8</v>
      </c>
      <c r="C17" s="29">
        <f>ROW()-ROW(Prüfkriterien_1[[#Headers],[Hilfsspalte_Kom]])</f>
        <v>8</v>
      </c>
      <c r="D17" s="157">
        <f>(Prüfkriterien_1[Hilfsspalte_Num]+10)/10</f>
        <v>1.8</v>
      </c>
      <c r="E17" s="35" t="s">
        <v>99</v>
      </c>
      <c r="F17" s="36" t="s">
        <v>102</v>
      </c>
      <c r="G17" s="155" t="s">
        <v>103</v>
      </c>
      <c r="H17" s="27"/>
      <c r="I17" s="32"/>
      <c r="J17" s="32"/>
      <c r="K17" s="32"/>
      <c r="L17" s="32"/>
      <c r="M17" s="41"/>
    </row>
    <row r="18" spans="2:13" s="52" customFormat="1" ht="52.15" customHeight="1" x14ac:dyDescent="0.2">
      <c r="B18" s="152" t="str">
        <f>CONCATENATE("1.",Prüfkriterien_1[[#This Row],[Hilfsspalte_Num]])</f>
        <v>1.9</v>
      </c>
      <c r="C18" s="153">
        <f>ROW()-ROW(Prüfkriterien_1[[#Headers],[Hilfsspalte_Kom]])</f>
        <v>9</v>
      </c>
      <c r="D18" s="154">
        <f>(Prüfkriterien_1[Hilfsspalte_Num]+10)/10</f>
        <v>1.9</v>
      </c>
      <c r="E18" s="35" t="s">
        <v>106</v>
      </c>
      <c r="F18" s="36" t="s">
        <v>104</v>
      </c>
      <c r="G18" s="37" t="s">
        <v>105</v>
      </c>
      <c r="H18" s="54"/>
      <c r="I18" s="55"/>
      <c r="J18" s="55"/>
      <c r="K18" s="55"/>
      <c r="L18" s="55"/>
      <c r="M18" s="53"/>
    </row>
    <row r="19" spans="2:13" s="52" customFormat="1" ht="76.5" x14ac:dyDescent="0.2">
      <c r="B19" s="158" t="str">
        <f>CONCATENATE("1.",Prüfkriterien_1[[#This Row],[Hilfsspalte_Num]])</f>
        <v>1.10</v>
      </c>
      <c r="C19" s="159">
        <f>ROW()-ROW(Prüfkriterien_1[[#Headers],[Hilfsspalte_Kom]])</f>
        <v>10</v>
      </c>
      <c r="D19" s="160">
        <f>(Prüfkriterien_1[Hilfsspalte_Num]+10)/10</f>
        <v>2</v>
      </c>
      <c r="E19" s="161" t="s">
        <v>107</v>
      </c>
      <c r="F19" s="162" t="s">
        <v>108</v>
      </c>
      <c r="G19" s="163" t="s">
        <v>109</v>
      </c>
      <c r="H19" s="71"/>
      <c r="I19" s="72"/>
      <c r="J19" s="72"/>
      <c r="K19" s="72"/>
      <c r="L19" s="72"/>
      <c r="M19" s="70"/>
    </row>
    <row r="20" spans="2:13" s="52" customFormat="1" ht="89.25" x14ac:dyDescent="0.2">
      <c r="B20" s="156" t="str">
        <f>CONCATENATE("1.",Prüfkriterien_1[[#This Row],[Hilfsspalte_Num]])</f>
        <v>1.11</v>
      </c>
      <c r="C20" s="29">
        <f>ROW()-ROW(Prüfkriterien_1[[#Headers],[Hilfsspalte_Kom]])</f>
        <v>11</v>
      </c>
      <c r="D20" s="157">
        <f>(Prüfkriterien_1[Hilfsspalte_Num]+10)/10</f>
        <v>2.1</v>
      </c>
      <c r="E20" s="35" t="s">
        <v>106</v>
      </c>
      <c r="F20" s="36" t="s">
        <v>110</v>
      </c>
      <c r="G20" s="37" t="s">
        <v>111</v>
      </c>
      <c r="H20" s="27"/>
      <c r="I20" s="32"/>
      <c r="J20" s="32"/>
      <c r="K20" s="32"/>
      <c r="L20" s="32"/>
      <c r="M20" s="41"/>
    </row>
    <row r="21" spans="2:13" s="52" customFormat="1" ht="89.25" x14ac:dyDescent="0.2">
      <c r="B21" s="156" t="str">
        <f>CONCATENATE("1.",Prüfkriterien_1[[#This Row],[Hilfsspalte_Num]])</f>
        <v>1.12</v>
      </c>
      <c r="C21" s="29">
        <f>ROW()-ROW(Prüfkriterien_1[[#Headers],[Hilfsspalte_Kom]])</f>
        <v>12</v>
      </c>
      <c r="D21" s="157">
        <f>(Prüfkriterien_1[Hilfsspalte_Num]+10)/10</f>
        <v>2.2000000000000002</v>
      </c>
      <c r="E21" s="35" t="s">
        <v>106</v>
      </c>
      <c r="F21" s="164" t="s">
        <v>112</v>
      </c>
      <c r="G21" s="165" t="s">
        <v>119</v>
      </c>
      <c r="H21" s="27"/>
      <c r="I21" s="32"/>
      <c r="J21" s="32"/>
      <c r="K21" s="32"/>
      <c r="L21" s="32"/>
      <c r="M21" s="41"/>
    </row>
    <row r="22" spans="2:13" s="52" customFormat="1" ht="51" x14ac:dyDescent="0.2">
      <c r="B22" s="156" t="str">
        <f>CONCATENATE("1.",Prüfkriterien_1[[#This Row],[Hilfsspalte_Num]])</f>
        <v>1.13</v>
      </c>
      <c r="C22" s="29">
        <f>ROW()-ROW(Prüfkriterien_1[[#Headers],[Hilfsspalte_Kom]])</f>
        <v>13</v>
      </c>
      <c r="D22" s="157">
        <f>(Prüfkriterien_1[Hilfsspalte_Num]+10)/10</f>
        <v>2.2999999999999998</v>
      </c>
      <c r="E22" s="35" t="s">
        <v>120</v>
      </c>
      <c r="F22" s="164" t="s">
        <v>121</v>
      </c>
      <c r="G22" s="165" t="s">
        <v>122</v>
      </c>
      <c r="H22" s="27"/>
      <c r="I22" s="32"/>
      <c r="J22" s="32"/>
      <c r="K22" s="32"/>
      <c r="L22" s="32"/>
      <c r="M22" s="41"/>
    </row>
    <row r="23" spans="2:13" s="52" customFormat="1" ht="140.25" x14ac:dyDescent="0.2">
      <c r="B23" s="156" t="str">
        <f>CONCATENATE("1.",Prüfkriterien_1[[#This Row],[Hilfsspalte_Num]])</f>
        <v>1.14</v>
      </c>
      <c r="C23" s="29">
        <f>ROW()-ROW(Prüfkriterien_1[[#Headers],[Hilfsspalte_Kom]])</f>
        <v>14</v>
      </c>
      <c r="D23" s="157">
        <f>(Prüfkriterien_1[Hilfsspalte_Num]+10)/10</f>
        <v>2.4</v>
      </c>
      <c r="E23" s="35" t="s">
        <v>106</v>
      </c>
      <c r="F23" s="36" t="s">
        <v>123</v>
      </c>
      <c r="G23" s="37" t="s">
        <v>124</v>
      </c>
      <c r="H23" s="27"/>
      <c r="I23" s="32"/>
      <c r="J23" s="32"/>
      <c r="K23" s="32"/>
      <c r="L23" s="32"/>
      <c r="M23" s="41"/>
    </row>
    <row r="24" spans="2:13" s="52" customFormat="1" ht="130.5" x14ac:dyDescent="0.2">
      <c r="B24" s="156" t="str">
        <f>CONCATENATE("1.",Prüfkriterien_1[[#This Row],[Hilfsspalte_Num]])</f>
        <v>1.15</v>
      </c>
      <c r="C24" s="29">
        <f>ROW()-ROW(Prüfkriterien_1[[#Headers],[Hilfsspalte_Kom]])</f>
        <v>15</v>
      </c>
      <c r="D24" s="157">
        <f>(Prüfkriterien_1[Hilfsspalte_Num]+10)/10</f>
        <v>2.5</v>
      </c>
      <c r="E24" s="35" t="s">
        <v>106</v>
      </c>
      <c r="F24" s="36" t="s">
        <v>125</v>
      </c>
      <c r="G24" s="37" t="s">
        <v>337</v>
      </c>
      <c r="H24" s="27"/>
      <c r="I24" s="32"/>
      <c r="J24" s="32"/>
      <c r="K24" s="32"/>
      <c r="L24" s="32"/>
      <c r="M24" s="41"/>
    </row>
    <row r="25" spans="2:13" s="52" customFormat="1" ht="130.5" x14ac:dyDescent="0.2">
      <c r="B25" s="158" t="str">
        <f>CONCATENATE("1.",Prüfkriterien_1[[#This Row],[Hilfsspalte_Num]])</f>
        <v>1.16</v>
      </c>
      <c r="C25" s="159">
        <f>ROW()-ROW(Prüfkriterien_1[[#Headers],[Hilfsspalte_Kom]])</f>
        <v>16</v>
      </c>
      <c r="D25" s="160">
        <f>(Prüfkriterien_1[Hilfsspalte_Num]+10)/10</f>
        <v>2.6</v>
      </c>
      <c r="E25" s="161" t="s">
        <v>106</v>
      </c>
      <c r="F25" s="162" t="s">
        <v>126</v>
      </c>
      <c r="G25" s="163" t="s">
        <v>335</v>
      </c>
      <c r="H25" s="71"/>
      <c r="I25" s="72"/>
      <c r="J25" s="72"/>
      <c r="K25" s="72"/>
      <c r="L25" s="72"/>
      <c r="M25" s="70"/>
    </row>
    <row r="26" spans="2:13" s="52" customFormat="1" ht="52.15" customHeight="1" x14ac:dyDescent="0.2">
      <c r="B26" s="156" t="str">
        <f>CONCATENATE("1.",Prüfkriterien_1[[#This Row],[Hilfsspalte_Num]])</f>
        <v>1.17</v>
      </c>
      <c r="C26" s="29">
        <f>ROW()-ROW(Prüfkriterien_1[[#Headers],[Hilfsspalte_Kom]])</f>
        <v>17</v>
      </c>
      <c r="D26" s="157">
        <f>(Prüfkriterien_1[Hilfsspalte_Num]+10)/10</f>
        <v>2.7</v>
      </c>
      <c r="E26" s="35" t="s">
        <v>106</v>
      </c>
      <c r="F26" s="36" t="s">
        <v>338</v>
      </c>
      <c r="G26" s="37" t="s">
        <v>127</v>
      </c>
      <c r="H26" s="27"/>
      <c r="I26" s="32"/>
      <c r="J26" s="32"/>
      <c r="K26" s="32"/>
      <c r="L26" s="32"/>
      <c r="M26" s="41"/>
    </row>
    <row r="27" spans="2:13" s="52" customFormat="1" ht="52.15" customHeight="1" x14ac:dyDescent="0.2">
      <c r="B27" s="156" t="str">
        <f>CONCATENATE("1.",Prüfkriterien_1[[#This Row],[Hilfsspalte_Num]])</f>
        <v>1.18</v>
      </c>
      <c r="C27" s="29">
        <f>ROW()-ROW(Prüfkriterien_1[[#Headers],[Hilfsspalte_Kom]])</f>
        <v>18</v>
      </c>
      <c r="D27" s="157">
        <f>(Prüfkriterien_1[Hilfsspalte_Num]+10)/10</f>
        <v>2.8</v>
      </c>
      <c r="E27" s="35" t="s">
        <v>130</v>
      </c>
      <c r="F27" s="164" t="s">
        <v>128</v>
      </c>
      <c r="G27" s="165" t="s">
        <v>129</v>
      </c>
      <c r="H27" s="27"/>
      <c r="I27" s="32"/>
      <c r="J27" s="32"/>
      <c r="K27" s="32"/>
      <c r="L27" s="32"/>
      <c r="M27" s="41"/>
    </row>
    <row r="28" spans="2:13" s="52" customFormat="1" ht="140.25" x14ac:dyDescent="0.2">
      <c r="B28" s="156" t="str">
        <f>CONCATENATE("1.",Prüfkriterien_1[[#This Row],[Hilfsspalte_Num]])</f>
        <v>1.19</v>
      </c>
      <c r="C28" s="29">
        <f>ROW()-ROW(Prüfkriterien_1[[#Headers],[Hilfsspalte_Kom]])</f>
        <v>19</v>
      </c>
      <c r="D28" s="157">
        <f>(Prüfkriterien_1[Hilfsspalte_Num]+10)/10</f>
        <v>2.9</v>
      </c>
      <c r="E28" s="35" t="s">
        <v>130</v>
      </c>
      <c r="F28" s="36" t="s">
        <v>131</v>
      </c>
      <c r="G28" s="37" t="s">
        <v>132</v>
      </c>
      <c r="H28" s="27"/>
      <c r="I28" s="32"/>
      <c r="J28" s="32"/>
      <c r="K28" s="32"/>
      <c r="L28" s="32"/>
      <c r="M28" s="41"/>
    </row>
    <row r="29" spans="2:13" s="52" customFormat="1" ht="52.9" customHeight="1" x14ac:dyDescent="0.2">
      <c r="B29" s="156" t="str">
        <f>CONCATENATE("1.",Prüfkriterien_1[[#This Row],[Hilfsspalte_Num]])</f>
        <v>1.20</v>
      </c>
      <c r="C29" s="29">
        <f>ROW()-ROW(Prüfkriterien_1[[#Headers],[Hilfsspalte_Kom]])</f>
        <v>20</v>
      </c>
      <c r="D29" s="157">
        <f>(Prüfkriterien_1[Hilfsspalte_Num]+10)/10</f>
        <v>3</v>
      </c>
      <c r="E29" s="35" t="s">
        <v>130</v>
      </c>
      <c r="F29" s="164" t="s">
        <v>133</v>
      </c>
      <c r="G29" s="165" t="s">
        <v>134</v>
      </c>
      <c r="H29" s="27"/>
      <c r="I29" s="32"/>
      <c r="J29" s="32"/>
      <c r="K29" s="32"/>
      <c r="L29" s="32"/>
      <c r="M29" s="41"/>
    </row>
    <row r="30" spans="2:13" s="52" customFormat="1" ht="52.15" customHeight="1" x14ac:dyDescent="0.2">
      <c r="B30" s="149" t="str">
        <f>CONCATENATE("1.",Prüfkriterien_1[[#This Row],[Hilfsspalte_Num]])</f>
        <v>1.21</v>
      </c>
      <c r="C30" s="150">
        <f>ROW()-ROW(Prüfkriterien_1[[#Headers],[Hilfsspalte_Kom]])</f>
        <v>21</v>
      </c>
      <c r="D30" s="151">
        <f>(Prüfkriterien_1[Hilfsspalte_Num]+10)/10</f>
        <v>3.1</v>
      </c>
      <c r="E30" s="35" t="s">
        <v>137</v>
      </c>
      <c r="F30" s="166" t="s">
        <v>135</v>
      </c>
      <c r="G30" s="167" t="s">
        <v>136</v>
      </c>
      <c r="H30" s="32"/>
      <c r="I30" s="32"/>
      <c r="J30" s="32"/>
      <c r="K30" s="32"/>
      <c r="L30" s="32"/>
      <c r="M30" s="41"/>
    </row>
    <row r="31" spans="2:13" x14ac:dyDescent="0.2">
      <c r="B31" s="123" t="s">
        <v>138</v>
      </c>
      <c r="C31" s="123"/>
      <c r="D31" s="123"/>
      <c r="E31" s="123"/>
      <c r="F31" s="123"/>
      <c r="G31" s="123"/>
      <c r="H31" s="123"/>
      <c r="I31" s="123"/>
      <c r="J31" s="123"/>
      <c r="K31" s="123"/>
      <c r="L31" s="123"/>
      <c r="M31" s="123"/>
    </row>
    <row r="32" spans="2:13" s="43" customFormat="1" hidden="1" x14ac:dyDescent="0.2">
      <c r="B32" s="38" t="s">
        <v>40</v>
      </c>
      <c r="C32" s="39" t="s">
        <v>41</v>
      </c>
      <c r="D32" s="39" t="s">
        <v>42</v>
      </c>
      <c r="E32" s="25" t="s">
        <v>43</v>
      </c>
      <c r="F32" s="26" t="s">
        <v>44</v>
      </c>
      <c r="G32" s="26" t="s">
        <v>47</v>
      </c>
      <c r="H32" s="27" t="s">
        <v>48</v>
      </c>
      <c r="I32" s="27" t="s">
        <v>49</v>
      </c>
      <c r="J32" s="27" t="s">
        <v>50</v>
      </c>
      <c r="K32" s="27" t="s">
        <v>51</v>
      </c>
      <c r="L32" s="27" t="s">
        <v>52</v>
      </c>
      <c r="M32" s="28" t="s">
        <v>53</v>
      </c>
    </row>
    <row r="33" spans="2:13" s="43" customFormat="1" ht="52.15" customHeight="1" x14ac:dyDescent="0.2">
      <c r="B33" s="24" t="str">
        <f>CONCATENATE("2.",Prüfkriterien_2[[#This Row],[Spalte2]])</f>
        <v>2.1</v>
      </c>
      <c r="C33" s="29">
        <f>ROW()-ROW(Prüfkriterien_2[[#Headers],[Spalte3]])</f>
        <v>1</v>
      </c>
      <c r="D33" s="157">
        <f>(Prüfkriterien_2[[#This Row],[Spalte2]]+20)/10</f>
        <v>2.1</v>
      </c>
      <c r="E33" s="168" t="s">
        <v>142</v>
      </c>
      <c r="F33" s="37" t="s">
        <v>139</v>
      </c>
      <c r="G33" s="37" t="s">
        <v>140</v>
      </c>
      <c r="H33" s="32"/>
      <c r="I33" s="32"/>
      <c r="J33" s="32"/>
      <c r="K33" s="32"/>
      <c r="L33" s="32"/>
      <c r="M33" s="41"/>
    </row>
    <row r="34" spans="2:13" s="43" customFormat="1" ht="140.25" x14ac:dyDescent="0.2">
      <c r="B34" s="169" t="str">
        <f>CONCATENATE("2.",Prüfkriterien_2[[#This Row],[Spalte2]])</f>
        <v>2.2</v>
      </c>
      <c r="C34" s="159">
        <f>ROW()-ROW(Prüfkriterien_2[[#Headers],[Spalte3]])</f>
        <v>2</v>
      </c>
      <c r="D34" s="160">
        <f>(Prüfkriterien_2[[#This Row],[Spalte2]]+20)/10</f>
        <v>2.2000000000000002</v>
      </c>
      <c r="E34" s="170" t="s">
        <v>142</v>
      </c>
      <c r="F34" s="171" t="s">
        <v>141</v>
      </c>
      <c r="G34" s="171" t="s">
        <v>143</v>
      </c>
      <c r="H34" s="72"/>
      <c r="I34" s="72" t="s">
        <v>37</v>
      </c>
      <c r="J34" s="72" t="s">
        <v>37</v>
      </c>
      <c r="K34" s="72"/>
      <c r="L34" s="72" t="s">
        <v>37</v>
      </c>
      <c r="M34" s="77"/>
    </row>
    <row r="35" spans="2:13" s="43" customFormat="1" ht="191.25" x14ac:dyDescent="0.2">
      <c r="B35" s="172" t="str">
        <f>CONCATENATE("2.",Prüfkriterien_2[[#This Row],[Spalte2]])</f>
        <v>2.3</v>
      </c>
      <c r="C35" s="29">
        <f>ROW()-ROW(Prüfkriterien_2[[#Headers],[Spalte3]])</f>
        <v>3</v>
      </c>
      <c r="D35" s="157">
        <f>(Prüfkriterien_2[[#This Row],[Spalte2]]+20)/10</f>
        <v>2.2999999999999998</v>
      </c>
      <c r="E35" s="168" t="s">
        <v>142</v>
      </c>
      <c r="F35" s="37" t="s">
        <v>144</v>
      </c>
      <c r="G35" s="37" t="s">
        <v>145</v>
      </c>
      <c r="H35" s="32"/>
      <c r="I35" s="32" t="s">
        <v>37</v>
      </c>
      <c r="J35" s="32" t="s">
        <v>37</v>
      </c>
      <c r="K35" s="32"/>
      <c r="L35" s="32" t="s">
        <v>37</v>
      </c>
      <c r="M35" s="78"/>
    </row>
    <row r="36" spans="2:13" s="43" customFormat="1" ht="52.15" customHeight="1" x14ac:dyDescent="0.2">
      <c r="B36" s="24" t="str">
        <f>CONCATENATE("2.",Prüfkriterien_2[[#This Row],[Spalte2]])</f>
        <v>2.4</v>
      </c>
      <c r="C36" s="29">
        <f>ROW()-ROW(Prüfkriterien_2[[#Headers],[Spalte3]])</f>
        <v>4</v>
      </c>
      <c r="D36" s="157">
        <f>(Prüfkriterien_2[[#This Row],[Spalte2]]+20)/10</f>
        <v>2.4</v>
      </c>
      <c r="E36" s="168" t="s">
        <v>142</v>
      </c>
      <c r="F36" s="37" t="s">
        <v>146</v>
      </c>
      <c r="G36" s="37" t="s">
        <v>147</v>
      </c>
      <c r="H36" s="32"/>
      <c r="I36" s="32"/>
      <c r="J36" s="32"/>
      <c r="K36" s="32"/>
      <c r="L36" s="32"/>
      <c r="M36" s="41"/>
    </row>
    <row r="37" spans="2:13" s="43" customFormat="1" ht="127.5" x14ac:dyDescent="0.2">
      <c r="B37" s="172" t="str">
        <f>CONCATENATE("2.",Prüfkriterien_2[[#This Row],[Spalte2]])</f>
        <v>2.5</v>
      </c>
      <c r="C37" s="29">
        <f>ROW()-ROW(Prüfkriterien_2[[#Headers],[Spalte3]])</f>
        <v>5</v>
      </c>
      <c r="D37" s="157">
        <f>(Prüfkriterien_2[[#This Row],[Spalte2]]+20)/10</f>
        <v>2.5</v>
      </c>
      <c r="E37" s="168" t="s">
        <v>150</v>
      </c>
      <c r="F37" s="37" t="s">
        <v>148</v>
      </c>
      <c r="G37" s="37" t="s">
        <v>149</v>
      </c>
      <c r="H37" s="32"/>
      <c r="I37" s="32"/>
      <c r="J37" s="32"/>
      <c r="K37" s="32"/>
      <c r="L37" s="32"/>
      <c r="M37" s="78"/>
    </row>
    <row r="38" spans="2:13" s="43" customFormat="1" ht="52.15" customHeight="1" x14ac:dyDescent="0.2">
      <c r="B38" s="172" t="str">
        <f>CONCATENATE("2.",Prüfkriterien_2[[#This Row],[Spalte2]])</f>
        <v>2.6</v>
      </c>
      <c r="C38" s="29">
        <f>ROW()-ROW(Prüfkriterien_2[[#Headers],[Spalte3]])</f>
        <v>6</v>
      </c>
      <c r="D38" s="157">
        <f>(Prüfkriterien_2[[#This Row],[Spalte2]]+20)/10</f>
        <v>2.6</v>
      </c>
      <c r="E38" s="168" t="s">
        <v>150</v>
      </c>
      <c r="F38" s="165" t="s">
        <v>151</v>
      </c>
      <c r="G38" s="165" t="s">
        <v>152</v>
      </c>
      <c r="H38" s="32"/>
      <c r="I38" s="32"/>
      <c r="J38" s="32"/>
      <c r="K38" s="32"/>
      <c r="L38" s="32"/>
      <c r="M38" s="78"/>
    </row>
    <row r="39" spans="2:13" x14ac:dyDescent="0.2">
      <c r="B39" s="108" t="s">
        <v>153</v>
      </c>
      <c r="C39" s="109"/>
      <c r="D39" s="109"/>
      <c r="E39" s="109"/>
      <c r="F39" s="109"/>
      <c r="G39" s="109"/>
      <c r="H39" s="109"/>
      <c r="I39" s="109"/>
      <c r="J39" s="109"/>
      <c r="K39" s="109"/>
      <c r="L39" s="109"/>
      <c r="M39" s="110"/>
    </row>
    <row r="40" spans="2:13" s="43" customFormat="1" hidden="1" x14ac:dyDescent="0.2">
      <c r="B40" s="38" t="s">
        <v>40</v>
      </c>
      <c r="C40" s="39" t="s">
        <v>41</v>
      </c>
      <c r="D40" s="39" t="s">
        <v>42</v>
      </c>
      <c r="E40" s="25" t="s">
        <v>43</v>
      </c>
      <c r="F40" s="26" t="s">
        <v>44</v>
      </c>
      <c r="G40" s="26" t="s">
        <v>47</v>
      </c>
      <c r="H40" s="27" t="s">
        <v>48</v>
      </c>
      <c r="I40" s="27" t="s">
        <v>49</v>
      </c>
      <c r="J40" s="27" t="s">
        <v>50</v>
      </c>
      <c r="K40" s="27" t="s">
        <v>51</v>
      </c>
      <c r="L40" s="27" t="s">
        <v>52</v>
      </c>
      <c r="M40" s="28" t="s">
        <v>53</v>
      </c>
    </row>
    <row r="41" spans="2:13" s="43" customFormat="1" ht="102" x14ac:dyDescent="0.2">
      <c r="B41" s="24" t="str">
        <f>CONCATENATE("3.",Prüfkriterien_3[[#This Row],[Spalte2]])</f>
        <v>3.1</v>
      </c>
      <c r="C41" s="29">
        <f>ROW()-ROW(Prüfkriterien_3[[#Headers],[Spalte3]])</f>
        <v>1</v>
      </c>
      <c r="D41" s="29">
        <f>(Prüfkriterien_3[[#This Row],[Spalte2]]+30)/10</f>
        <v>3.1</v>
      </c>
      <c r="E41" s="168" t="s">
        <v>158</v>
      </c>
      <c r="F41" s="37" t="s">
        <v>154</v>
      </c>
      <c r="G41" s="37" t="s">
        <v>155</v>
      </c>
      <c r="H41" s="32"/>
      <c r="I41" s="32"/>
      <c r="J41" s="32"/>
      <c r="K41" s="32"/>
      <c r="L41" s="32"/>
      <c r="M41" s="41"/>
    </row>
    <row r="42" spans="2:13" s="43" customFormat="1" ht="117" customHeight="1" x14ac:dyDescent="0.2">
      <c r="B42" s="169" t="str">
        <f>CONCATENATE("3.",Prüfkriterien_3[[#This Row],[Spalte2]])</f>
        <v>3.2</v>
      </c>
      <c r="C42" s="173">
        <f>ROW()-ROW(Prüfkriterien_3[[#Headers],[Spalte3]])</f>
        <v>2</v>
      </c>
      <c r="D42" s="173">
        <f>(Prüfkriterien_3[[#This Row],[Spalte2]]+30)/10</f>
        <v>3.2</v>
      </c>
      <c r="E42" s="170" t="s">
        <v>159</v>
      </c>
      <c r="F42" s="163" t="s">
        <v>156</v>
      </c>
      <c r="G42" s="163" t="s">
        <v>157</v>
      </c>
      <c r="H42" s="72"/>
      <c r="I42" s="72"/>
      <c r="J42" s="72"/>
      <c r="K42" s="72"/>
      <c r="L42" s="72"/>
      <c r="M42" s="77"/>
    </row>
    <row r="43" spans="2:13" s="43" customFormat="1" ht="83.25" customHeight="1" x14ac:dyDescent="0.2">
      <c r="B43" s="172" t="str">
        <f>CONCATENATE("3.",Prüfkriterien_3[[#This Row],[Spalte2]])</f>
        <v>3.3</v>
      </c>
      <c r="C43" s="174">
        <f>ROW()-ROW(Prüfkriterien_3[[#Headers],[Spalte3]])</f>
        <v>3</v>
      </c>
      <c r="D43" s="174">
        <f>(Prüfkriterien_3[[#This Row],[Spalte2]]+30)/10</f>
        <v>3.3</v>
      </c>
      <c r="E43" s="168" t="s">
        <v>160</v>
      </c>
      <c r="F43" s="37" t="s">
        <v>162</v>
      </c>
      <c r="G43" s="37" t="s">
        <v>163</v>
      </c>
      <c r="H43" s="32"/>
      <c r="I43" s="32"/>
      <c r="J43" s="32"/>
      <c r="K43" s="32"/>
      <c r="L43" s="32"/>
      <c r="M43" s="78"/>
    </row>
    <row r="44" spans="2:13" s="43" customFormat="1" ht="114.75" x14ac:dyDescent="0.2">
      <c r="B44" s="172" t="str">
        <f>CONCATENATE("3.",Prüfkriterien_3[[#This Row],[Spalte2]])</f>
        <v>3.4</v>
      </c>
      <c r="C44" s="174">
        <f>ROW()-ROW(Prüfkriterien_3[[#Headers],[Spalte3]])</f>
        <v>4</v>
      </c>
      <c r="D44" s="174">
        <f>(Prüfkriterien_3[[#This Row],[Spalte2]]+30)/10</f>
        <v>3.4</v>
      </c>
      <c r="E44" s="168" t="s">
        <v>161</v>
      </c>
      <c r="F44" s="37" t="s">
        <v>164</v>
      </c>
      <c r="G44" s="37" t="s">
        <v>165</v>
      </c>
      <c r="H44" s="32"/>
      <c r="I44" s="32"/>
      <c r="J44" s="32"/>
      <c r="K44" s="32"/>
      <c r="L44" s="32"/>
      <c r="M44" s="78"/>
    </row>
    <row r="45" spans="2:13" s="43" customFormat="1" ht="89.25" x14ac:dyDescent="0.2">
      <c r="B45" s="24" t="str">
        <f>CONCATENATE("3.",Prüfkriterien_3[[#This Row],[Spalte2]])</f>
        <v>3.5</v>
      </c>
      <c r="C45" s="29">
        <f>ROW()-ROW(Prüfkriterien_3[[#Headers],[Spalte3]])</f>
        <v>5</v>
      </c>
      <c r="D45" s="29">
        <f>(Prüfkriterien_3[[#This Row],[Spalte2]]+30)/10</f>
        <v>3.5</v>
      </c>
      <c r="E45" s="168" t="s">
        <v>159</v>
      </c>
      <c r="F45" s="37" t="s">
        <v>166</v>
      </c>
      <c r="G45" s="37" t="s">
        <v>167</v>
      </c>
      <c r="H45" s="32"/>
      <c r="I45" s="32"/>
      <c r="J45" s="32"/>
      <c r="K45" s="32"/>
      <c r="L45" s="32"/>
      <c r="M45" s="41"/>
    </row>
    <row r="46" spans="2:13" s="43" customFormat="1" ht="51" x14ac:dyDescent="0.2">
      <c r="B46" s="24" t="str">
        <f>CONCATENATE("3.",Prüfkriterien_3[[#This Row],[Spalte2]])</f>
        <v>3.6</v>
      </c>
      <c r="C46" s="29">
        <f>ROW()-ROW(Prüfkriterien_3[[#Headers],[Spalte3]])</f>
        <v>6</v>
      </c>
      <c r="D46" s="29">
        <f>(Prüfkriterien_3[[#This Row],[Spalte2]]+30)/10</f>
        <v>3.6</v>
      </c>
      <c r="E46" s="168" t="s">
        <v>160</v>
      </c>
      <c r="F46" s="37" t="s">
        <v>168</v>
      </c>
      <c r="G46" s="37" t="s">
        <v>169</v>
      </c>
      <c r="H46" s="32"/>
      <c r="I46" s="32"/>
      <c r="J46" s="32"/>
      <c r="K46" s="32"/>
      <c r="L46" s="32"/>
      <c r="M46" s="41"/>
    </row>
    <row r="47" spans="2:13" s="43" customFormat="1" ht="76.5" x14ac:dyDescent="0.2">
      <c r="B47" s="24" t="str">
        <f>CONCATENATE("3.",Prüfkriterien_3[[#This Row],[Spalte2]])</f>
        <v>3.7</v>
      </c>
      <c r="C47" s="29">
        <f>ROW()-ROW(Prüfkriterien_3[[#Headers],[Spalte3]])</f>
        <v>7</v>
      </c>
      <c r="D47" s="29">
        <f>(Prüfkriterien_3[[#This Row],[Spalte2]]+30)/10</f>
        <v>3.7</v>
      </c>
      <c r="E47" s="168" t="s">
        <v>160</v>
      </c>
      <c r="F47" s="165" t="s">
        <v>170</v>
      </c>
      <c r="G47" s="165" t="s">
        <v>171</v>
      </c>
      <c r="H47" s="32"/>
      <c r="I47" s="32"/>
      <c r="J47" s="32"/>
      <c r="K47" s="32"/>
      <c r="L47" s="32"/>
      <c r="M47" s="41"/>
    </row>
    <row r="48" spans="2:13" s="43" customFormat="1" ht="76.5" x14ac:dyDescent="0.2">
      <c r="B48" s="24" t="str">
        <f>CONCATENATE("3.",Prüfkriterien_3[[#This Row],[Spalte2]])</f>
        <v>3.8</v>
      </c>
      <c r="C48" s="29">
        <f>ROW()-ROW(Prüfkriterien_3[[#Headers],[Spalte3]])</f>
        <v>8</v>
      </c>
      <c r="D48" s="29">
        <f>(Prüfkriterien_3[[#This Row],[Spalte2]]+30)/10</f>
        <v>3.8</v>
      </c>
      <c r="E48" s="168" t="s">
        <v>160</v>
      </c>
      <c r="F48" s="165" t="s">
        <v>172</v>
      </c>
      <c r="G48" s="165" t="s">
        <v>173</v>
      </c>
      <c r="H48" s="32"/>
      <c r="I48" s="32"/>
      <c r="J48" s="32"/>
      <c r="K48" s="32"/>
      <c r="L48" s="32"/>
      <c r="M48" s="41"/>
    </row>
    <row r="49" spans="2:13" s="43" customFormat="1" ht="185.25" customHeight="1" x14ac:dyDescent="0.2">
      <c r="B49" s="169" t="str">
        <f>CONCATENATE("3.",Prüfkriterien_3[[#This Row],[Spalte2]])</f>
        <v>3.9</v>
      </c>
      <c r="C49" s="173">
        <f>ROW()-ROW(Prüfkriterien_3[[#Headers],[Spalte3]])</f>
        <v>9</v>
      </c>
      <c r="D49" s="173">
        <f>(Prüfkriterien_3[[#This Row],[Spalte2]]+30)/10</f>
        <v>3.9</v>
      </c>
      <c r="E49" s="170" t="s">
        <v>161</v>
      </c>
      <c r="F49" s="171" t="s">
        <v>174</v>
      </c>
      <c r="G49" s="171" t="s">
        <v>175</v>
      </c>
      <c r="H49" s="72"/>
      <c r="I49" s="72"/>
      <c r="J49" s="72"/>
      <c r="K49" s="72"/>
      <c r="L49" s="72"/>
      <c r="M49" s="77"/>
    </row>
    <row r="50" spans="2:13" x14ac:dyDescent="0.2">
      <c r="B50" s="108" t="s">
        <v>176</v>
      </c>
      <c r="C50" s="109"/>
      <c r="D50" s="109"/>
      <c r="E50" s="109"/>
      <c r="F50" s="109"/>
      <c r="G50" s="109"/>
      <c r="H50" s="109"/>
      <c r="I50" s="109"/>
      <c r="J50" s="109"/>
      <c r="K50" s="109"/>
      <c r="L50" s="109"/>
      <c r="M50" s="110"/>
    </row>
    <row r="51" spans="2:13" hidden="1" x14ac:dyDescent="0.2">
      <c r="B51" s="38" t="s">
        <v>40</v>
      </c>
      <c r="C51" s="39" t="s">
        <v>41</v>
      </c>
      <c r="D51" s="39" t="s">
        <v>42</v>
      </c>
      <c r="E51" s="25" t="s">
        <v>43</v>
      </c>
      <c r="F51" s="26" t="s">
        <v>44</v>
      </c>
      <c r="G51" s="26" t="s">
        <v>47</v>
      </c>
      <c r="H51" s="27" t="s">
        <v>48</v>
      </c>
      <c r="I51" s="27" t="s">
        <v>49</v>
      </c>
      <c r="J51" s="27" t="s">
        <v>50</v>
      </c>
      <c r="K51" s="27" t="s">
        <v>51</v>
      </c>
      <c r="L51" s="27" t="s">
        <v>52</v>
      </c>
      <c r="M51" s="28" t="s">
        <v>53</v>
      </c>
    </row>
    <row r="52" spans="2:13" ht="51" x14ac:dyDescent="0.2">
      <c r="B52" s="24" t="str">
        <f>CONCATENATE("4.",Prüfkriterien_4[[#This Row],[Spalte2]])</f>
        <v>4.1</v>
      </c>
      <c r="C52" s="29">
        <f>ROW()-ROW(Prüfkriterien_4[[#Headers],[Spalte3]])</f>
        <v>1</v>
      </c>
      <c r="D52" s="29">
        <f>(Prüfkriterien_4[Spalte2]+40)/10</f>
        <v>4.0999999999999996</v>
      </c>
      <c r="E52" s="168" t="s">
        <v>113</v>
      </c>
      <c r="F52" s="37" t="s">
        <v>177</v>
      </c>
      <c r="G52" s="37" t="s">
        <v>178</v>
      </c>
      <c r="H52" s="32"/>
      <c r="I52" s="32"/>
      <c r="J52" s="32"/>
      <c r="K52" s="32"/>
      <c r="L52" s="32"/>
      <c r="M52" s="41"/>
    </row>
    <row r="53" spans="2:13" ht="76.5" x14ac:dyDescent="0.2">
      <c r="B53" s="172" t="str">
        <f>CONCATENATE("4.",Prüfkriterien_4[[#This Row],[Spalte2]])</f>
        <v>4.2</v>
      </c>
      <c r="C53" s="174">
        <f>ROW()-ROW(Prüfkriterien_4[[#Headers],[Spalte3]])</f>
        <v>2</v>
      </c>
      <c r="D53" s="174">
        <f>(Prüfkriterien_4[Spalte2]+40)/10</f>
        <v>4.2</v>
      </c>
      <c r="E53" s="168" t="s">
        <v>189</v>
      </c>
      <c r="F53" s="37" t="s">
        <v>179</v>
      </c>
      <c r="G53" s="37" t="s">
        <v>180</v>
      </c>
      <c r="H53" s="32"/>
      <c r="I53" s="32"/>
      <c r="J53" s="32"/>
      <c r="K53" s="32"/>
      <c r="L53" s="32"/>
      <c r="M53" s="78"/>
    </row>
    <row r="54" spans="2:13" ht="114.75" x14ac:dyDescent="0.2">
      <c r="B54" s="172" t="str">
        <f>CONCATENATE("4.",Prüfkriterien_4[[#This Row],[Spalte2]])</f>
        <v>4.3</v>
      </c>
      <c r="C54" s="174">
        <f>ROW()-ROW(Prüfkriterien_4[[#Headers],[Spalte3]])</f>
        <v>3</v>
      </c>
      <c r="D54" s="174">
        <f>(Prüfkriterien_4[Spalte2]+40)/10</f>
        <v>4.3</v>
      </c>
      <c r="E54" s="168" t="s">
        <v>113</v>
      </c>
      <c r="F54" s="37" t="s">
        <v>181</v>
      </c>
      <c r="G54" s="37" t="s">
        <v>182</v>
      </c>
      <c r="H54" s="32"/>
      <c r="I54" s="32"/>
      <c r="J54" s="32"/>
      <c r="K54" s="32"/>
      <c r="L54" s="32"/>
      <c r="M54" s="78"/>
    </row>
    <row r="55" spans="2:13" ht="63.75" x14ac:dyDescent="0.2">
      <c r="B55" s="172" t="str">
        <f>CONCATENATE("4.",Prüfkriterien_4[[#This Row],[Spalte2]])</f>
        <v>4.4</v>
      </c>
      <c r="C55" s="174">
        <f>ROW()-ROW(Prüfkriterien_4[[#Headers],[Spalte3]])</f>
        <v>4</v>
      </c>
      <c r="D55" s="174">
        <f>(Prüfkriterien_4[Spalte2]+40)/10</f>
        <v>4.4000000000000004</v>
      </c>
      <c r="E55" s="168" t="s">
        <v>113</v>
      </c>
      <c r="F55" s="37" t="s">
        <v>183</v>
      </c>
      <c r="G55" s="37" t="s">
        <v>184</v>
      </c>
      <c r="H55" s="32"/>
      <c r="I55" s="32"/>
      <c r="J55" s="32"/>
      <c r="K55" s="32"/>
      <c r="L55" s="32"/>
      <c r="M55" s="78"/>
    </row>
    <row r="56" spans="2:13" ht="102" x14ac:dyDescent="0.2">
      <c r="B56" s="24" t="str">
        <f>CONCATENATE("4.",Prüfkriterien_4[[#This Row],[Spalte2]])</f>
        <v>4.5</v>
      </c>
      <c r="C56" s="29">
        <f>ROW()-ROW(Prüfkriterien_4[[#Headers],[Spalte3]])</f>
        <v>5</v>
      </c>
      <c r="D56" s="29">
        <f>(Prüfkriterien_4[Spalte2]+40)/10</f>
        <v>4.5</v>
      </c>
      <c r="E56" s="168" t="s">
        <v>113</v>
      </c>
      <c r="F56" s="37" t="s">
        <v>185</v>
      </c>
      <c r="G56" s="37" t="s">
        <v>186</v>
      </c>
      <c r="H56" s="32"/>
      <c r="I56" s="32"/>
      <c r="J56" s="32"/>
      <c r="K56" s="32"/>
      <c r="L56" s="32"/>
      <c r="M56" s="41"/>
    </row>
    <row r="57" spans="2:13" ht="52.15" customHeight="1" x14ac:dyDescent="0.2">
      <c r="B57" s="24" t="str">
        <f>CONCATENATE("4.",Prüfkriterien_4[[#This Row],[Spalte2]])</f>
        <v>4.6</v>
      </c>
      <c r="C57" s="29">
        <f>ROW()-ROW(Prüfkriterien_4[[#Headers],[Spalte3]])</f>
        <v>6</v>
      </c>
      <c r="D57" s="29">
        <f>(Prüfkriterien_4[Spalte2]+40)/10</f>
        <v>4.5999999999999996</v>
      </c>
      <c r="E57" s="168" t="s">
        <v>189</v>
      </c>
      <c r="F57" s="37" t="s">
        <v>187</v>
      </c>
      <c r="G57" s="37" t="s">
        <v>188</v>
      </c>
      <c r="H57" s="32"/>
      <c r="I57" s="32"/>
      <c r="J57" s="32"/>
      <c r="K57" s="32"/>
      <c r="L57" s="32"/>
      <c r="M57" s="41"/>
    </row>
    <row r="58" spans="2:13" ht="114.75" x14ac:dyDescent="0.2">
      <c r="B58" s="169" t="str">
        <f>CONCATENATE("4.",Prüfkriterien_4[[#This Row],[Spalte2]])</f>
        <v>4.7</v>
      </c>
      <c r="C58" s="173">
        <f>ROW()-ROW(Prüfkriterien_4[[#Headers],[Spalte3]])</f>
        <v>7</v>
      </c>
      <c r="D58" s="173">
        <f>(Prüfkriterien_4[Spalte2]+40)/10</f>
        <v>4.7</v>
      </c>
      <c r="E58" s="170" t="s">
        <v>192</v>
      </c>
      <c r="F58" s="163" t="s">
        <v>190</v>
      </c>
      <c r="G58" s="163" t="s">
        <v>191</v>
      </c>
      <c r="H58" s="72"/>
      <c r="I58" s="72" t="s">
        <v>37</v>
      </c>
      <c r="J58" s="72" t="s">
        <v>37</v>
      </c>
      <c r="K58" s="72"/>
      <c r="L58" s="72"/>
      <c r="M58" s="77"/>
    </row>
    <row r="59" spans="2:13" x14ac:dyDescent="0.2">
      <c r="B59" s="108" t="s">
        <v>193</v>
      </c>
      <c r="C59" s="109"/>
      <c r="D59" s="109"/>
      <c r="E59" s="109"/>
      <c r="F59" s="109"/>
      <c r="G59" s="109"/>
      <c r="H59" s="109"/>
      <c r="I59" s="109"/>
      <c r="J59" s="109"/>
      <c r="K59" s="109"/>
      <c r="L59" s="109"/>
      <c r="M59" s="110"/>
    </row>
    <row r="60" spans="2:13" hidden="1" x14ac:dyDescent="0.2">
      <c r="B60" s="38" t="s">
        <v>40</v>
      </c>
      <c r="C60" s="39" t="s">
        <v>41</v>
      </c>
      <c r="D60" s="39" t="s">
        <v>42</v>
      </c>
      <c r="E60" s="25" t="s">
        <v>43</v>
      </c>
      <c r="F60" s="26" t="s">
        <v>44</v>
      </c>
      <c r="G60" s="26" t="s">
        <v>47</v>
      </c>
      <c r="H60" s="27" t="s">
        <v>48</v>
      </c>
      <c r="I60" s="27" t="s">
        <v>49</v>
      </c>
      <c r="J60" s="27" t="s">
        <v>50</v>
      </c>
      <c r="K60" s="27" t="s">
        <v>51</v>
      </c>
      <c r="L60" s="27" t="s">
        <v>52</v>
      </c>
      <c r="M60" s="28" t="s">
        <v>53</v>
      </c>
    </row>
    <row r="61" spans="2:13" ht="111.75" customHeight="1" x14ac:dyDescent="0.2">
      <c r="B61" s="24" t="str">
        <f>CONCATENATE("5.",Prüfkriterien_5[[#This Row],[Spalte2]])</f>
        <v>5.1</v>
      </c>
      <c r="C61" s="29">
        <f>ROW()-ROW(Prüfkriterien_5[[#Headers],[Spalte3]])</f>
        <v>1</v>
      </c>
      <c r="D61" s="29">
        <f>(Prüfkriterien_5[Spalte2]+50)/10</f>
        <v>5.0999999999999996</v>
      </c>
      <c r="E61" s="168" t="s">
        <v>114</v>
      </c>
      <c r="F61" s="165" t="s">
        <v>194</v>
      </c>
      <c r="G61" s="165" t="s">
        <v>195</v>
      </c>
      <c r="H61" s="32"/>
      <c r="I61" s="32" t="s">
        <v>37</v>
      </c>
      <c r="J61" s="32" t="s">
        <v>37</v>
      </c>
      <c r="K61" s="32"/>
      <c r="L61" s="32" t="s">
        <v>37</v>
      </c>
      <c r="M61" s="41"/>
    </row>
    <row r="62" spans="2:13" ht="63.75" x14ac:dyDescent="0.2">
      <c r="B62" s="172" t="str">
        <f>CONCATENATE("5.",Prüfkriterien_5[[#This Row],[Spalte2]])</f>
        <v>5.2</v>
      </c>
      <c r="C62" s="174">
        <f>ROW()-ROW(Prüfkriterien_5[[#Headers],[Spalte3]])</f>
        <v>2</v>
      </c>
      <c r="D62" s="174">
        <f>(Prüfkriterien_5[Spalte2]+50)/10</f>
        <v>5.2</v>
      </c>
      <c r="E62" s="168" t="s">
        <v>114</v>
      </c>
      <c r="F62" s="37" t="s">
        <v>196</v>
      </c>
      <c r="G62" s="37" t="s">
        <v>197</v>
      </c>
      <c r="H62" s="32"/>
      <c r="I62" s="32"/>
      <c r="J62" s="32"/>
      <c r="K62" s="32"/>
      <c r="L62" s="32"/>
      <c r="M62" s="78"/>
    </row>
    <row r="63" spans="2:13" ht="52.15" customHeight="1" x14ac:dyDescent="0.2">
      <c r="B63" s="24" t="str">
        <f>CONCATENATE("5.",Prüfkriterien_5[[#This Row],[Spalte2]])</f>
        <v>5.3</v>
      </c>
      <c r="C63" s="29">
        <f>ROW()-ROW(Prüfkriterien_5[[#Headers],[Spalte3]])</f>
        <v>3</v>
      </c>
      <c r="D63" s="29">
        <f>(Prüfkriterien_5[Spalte2]+50)/10</f>
        <v>5.3</v>
      </c>
      <c r="E63" s="168" t="s">
        <v>114</v>
      </c>
      <c r="F63" s="165" t="s">
        <v>198</v>
      </c>
      <c r="G63" s="165" t="s">
        <v>199</v>
      </c>
      <c r="H63" s="32"/>
      <c r="I63" s="32"/>
      <c r="J63" s="32"/>
      <c r="K63" s="32"/>
      <c r="L63" s="32"/>
      <c r="M63" s="41"/>
    </row>
    <row r="64" spans="2:13" ht="52.15" customHeight="1" x14ac:dyDescent="0.2">
      <c r="B64" s="24" t="str">
        <f>CONCATENATE("5.",Prüfkriterien_5[[#This Row],[Spalte2]])</f>
        <v>5.4</v>
      </c>
      <c r="C64" s="29">
        <f>ROW()-ROW(Prüfkriterien_5[[#Headers],[Spalte3]])</f>
        <v>4</v>
      </c>
      <c r="D64" s="29">
        <f>(Prüfkriterien_5[Spalte2]+50)/10</f>
        <v>5.4</v>
      </c>
      <c r="E64" s="168" t="s">
        <v>114</v>
      </c>
      <c r="F64" s="165" t="s">
        <v>200</v>
      </c>
      <c r="G64" s="165" t="s">
        <v>201</v>
      </c>
      <c r="H64" s="32"/>
      <c r="I64" s="32"/>
      <c r="J64" s="32"/>
      <c r="K64" s="32"/>
      <c r="L64" s="32"/>
      <c r="M64" s="41"/>
    </row>
    <row r="65" spans="2:13" ht="140.25" x14ac:dyDescent="0.2">
      <c r="B65" s="24" t="str">
        <f>CONCATENATE("5.",Prüfkriterien_5[[#This Row],[Spalte2]])</f>
        <v>5.5</v>
      </c>
      <c r="C65" s="29">
        <f>ROW()-ROW(Prüfkriterien_5[[#Headers],[Spalte3]])</f>
        <v>5</v>
      </c>
      <c r="D65" s="29">
        <f>(Prüfkriterien_5[Spalte2]+50)/10</f>
        <v>5.5</v>
      </c>
      <c r="E65" s="168" t="s">
        <v>114</v>
      </c>
      <c r="F65" s="165" t="s">
        <v>202</v>
      </c>
      <c r="G65" s="165" t="s">
        <v>203</v>
      </c>
      <c r="H65" s="32"/>
      <c r="I65" s="32"/>
      <c r="J65" s="32"/>
      <c r="K65" s="32"/>
      <c r="L65" s="32"/>
      <c r="M65" s="41"/>
    </row>
    <row r="66" spans="2:13" ht="76.5" x14ac:dyDescent="0.2">
      <c r="B66" s="172" t="str">
        <f>CONCATENATE("5.",Prüfkriterien_5[[#This Row],[Spalte2]])</f>
        <v>5.6</v>
      </c>
      <c r="C66" s="174">
        <f>ROW()-ROW(Prüfkriterien_5[[#Headers],[Spalte3]])</f>
        <v>6</v>
      </c>
      <c r="D66" s="174">
        <f>(Prüfkriterien_5[Spalte2]+50)/10</f>
        <v>5.6</v>
      </c>
      <c r="E66" s="168" t="s">
        <v>206</v>
      </c>
      <c r="F66" s="37" t="s">
        <v>204</v>
      </c>
      <c r="G66" s="37" t="s">
        <v>205</v>
      </c>
      <c r="H66" s="32"/>
      <c r="I66" s="32"/>
      <c r="J66" s="32"/>
      <c r="K66" s="32"/>
      <c r="L66" s="32"/>
      <c r="M66" s="78"/>
    </row>
    <row r="67" spans="2:13" x14ac:dyDescent="0.2">
      <c r="B67" s="108" t="s">
        <v>207</v>
      </c>
      <c r="C67" s="109"/>
      <c r="D67" s="109"/>
      <c r="E67" s="109"/>
      <c r="F67" s="109"/>
      <c r="G67" s="109"/>
      <c r="H67" s="109"/>
      <c r="I67" s="109"/>
      <c r="J67" s="109"/>
      <c r="K67" s="109"/>
      <c r="L67" s="109"/>
      <c r="M67" s="110"/>
    </row>
    <row r="68" spans="2:13" hidden="1" x14ac:dyDescent="0.2">
      <c r="B68" s="38" t="s">
        <v>40</v>
      </c>
      <c r="C68" s="39" t="s">
        <v>41</v>
      </c>
      <c r="D68" s="39" t="s">
        <v>42</v>
      </c>
      <c r="E68" s="25" t="s">
        <v>43</v>
      </c>
      <c r="F68" s="26" t="s">
        <v>44</v>
      </c>
      <c r="G68" s="26" t="s">
        <v>47</v>
      </c>
      <c r="H68" s="27" t="s">
        <v>48</v>
      </c>
      <c r="I68" s="27" t="s">
        <v>49</v>
      </c>
      <c r="J68" s="27" t="s">
        <v>50</v>
      </c>
      <c r="K68" s="27" t="s">
        <v>51</v>
      </c>
      <c r="L68" s="27" t="s">
        <v>52</v>
      </c>
      <c r="M68" s="28" t="s">
        <v>53</v>
      </c>
    </row>
    <row r="69" spans="2:13" ht="52.15" customHeight="1" x14ac:dyDescent="0.2">
      <c r="B69" s="24" t="str">
        <f>CONCATENATE("6.",Prüfkriterien_6[[#This Row],[Spalte2]])</f>
        <v>6.1</v>
      </c>
      <c r="C69" s="29">
        <f>ROW()-ROW(Prüfkriterien_6[[#Headers],[Spalte3]])</f>
        <v>1</v>
      </c>
      <c r="D69" s="29">
        <f>(Prüfkriterien_6[Spalte2]+60)/10</f>
        <v>6.1</v>
      </c>
      <c r="E69" s="168" t="s">
        <v>115</v>
      </c>
      <c r="F69" s="37" t="s">
        <v>208</v>
      </c>
      <c r="G69" s="37" t="s">
        <v>209</v>
      </c>
      <c r="H69" s="32"/>
      <c r="I69" s="32"/>
      <c r="J69" s="32"/>
      <c r="K69" s="32"/>
      <c r="L69" s="32"/>
      <c r="M69" s="41"/>
    </row>
    <row r="70" spans="2:13" ht="52.15" customHeight="1" x14ac:dyDescent="0.2">
      <c r="B70" s="169" t="str">
        <f>CONCATENATE("6.",Prüfkriterien_6[[#This Row],[Spalte2]])</f>
        <v>6.2</v>
      </c>
      <c r="C70" s="173">
        <f>ROW()-ROW(Prüfkriterien_6[[#Headers],[Spalte3]])</f>
        <v>2</v>
      </c>
      <c r="D70" s="173">
        <f>(Prüfkriterien_6[Spalte2]+60)/10</f>
        <v>6.2</v>
      </c>
      <c r="E70" s="170" t="s">
        <v>211</v>
      </c>
      <c r="F70" s="171" t="s">
        <v>210</v>
      </c>
      <c r="G70" s="171" t="s">
        <v>334</v>
      </c>
      <c r="H70" s="72"/>
      <c r="I70" s="72"/>
      <c r="J70" s="72"/>
      <c r="K70" s="72"/>
      <c r="L70" s="72"/>
      <c r="M70" s="77"/>
    </row>
    <row r="71" spans="2:13" x14ac:dyDescent="0.2">
      <c r="B71" s="108" t="s">
        <v>212</v>
      </c>
      <c r="C71" s="109"/>
      <c r="D71" s="109"/>
      <c r="E71" s="109"/>
      <c r="F71" s="109"/>
      <c r="G71" s="109"/>
      <c r="H71" s="109"/>
      <c r="I71" s="109"/>
      <c r="J71" s="109"/>
      <c r="K71" s="109"/>
      <c r="L71" s="109"/>
      <c r="M71" s="110"/>
    </row>
    <row r="72" spans="2:13" hidden="1" x14ac:dyDescent="0.2">
      <c r="B72" s="38" t="s">
        <v>40</v>
      </c>
      <c r="C72" s="39" t="s">
        <v>41</v>
      </c>
      <c r="D72" s="39" t="s">
        <v>42</v>
      </c>
      <c r="E72" s="25" t="s">
        <v>43</v>
      </c>
      <c r="F72" s="26" t="s">
        <v>44</v>
      </c>
      <c r="G72" s="26" t="s">
        <v>47</v>
      </c>
      <c r="H72" s="27" t="s">
        <v>48</v>
      </c>
      <c r="I72" s="27" t="s">
        <v>49</v>
      </c>
      <c r="J72" s="27" t="s">
        <v>50</v>
      </c>
      <c r="K72" s="27" t="s">
        <v>51</v>
      </c>
      <c r="L72" s="27" t="s">
        <v>52</v>
      </c>
      <c r="M72" s="28" t="s">
        <v>53</v>
      </c>
    </row>
    <row r="73" spans="2:13" ht="151.5" customHeight="1" x14ac:dyDescent="0.2">
      <c r="B73" s="24" t="str">
        <f>CONCATENATE("7.",Prüfkriterien_7[[#This Row],[Spalte2]])</f>
        <v>7.1</v>
      </c>
      <c r="C73" s="29">
        <f>ROW()-ROW(Prüfkriterien_7[[#Headers],[Spalte3]])</f>
        <v>1</v>
      </c>
      <c r="D73" s="29">
        <f>(Prüfkriterien_7[Spalte2]+70)/10</f>
        <v>7.1</v>
      </c>
      <c r="E73" s="168" t="s">
        <v>116</v>
      </c>
      <c r="F73" s="165" t="s">
        <v>213</v>
      </c>
      <c r="G73" s="165" t="s">
        <v>214</v>
      </c>
      <c r="H73" s="32"/>
      <c r="I73" s="32"/>
      <c r="J73" s="32"/>
      <c r="K73" s="32"/>
      <c r="L73" s="32"/>
      <c r="M73" s="41"/>
    </row>
    <row r="74" spans="2:13" ht="52.15" customHeight="1" x14ac:dyDescent="0.2">
      <c r="B74" s="172" t="str">
        <f>CONCATENATE("7.",Prüfkriterien_7[[#This Row],[Spalte2]])</f>
        <v>7.2</v>
      </c>
      <c r="C74" s="174">
        <f>ROW()-ROW(Prüfkriterien_7[[#Headers],[Spalte3]])</f>
        <v>2</v>
      </c>
      <c r="D74" s="174">
        <f>(Prüfkriterien_7[Spalte2]+70)/10</f>
        <v>7.2</v>
      </c>
      <c r="E74" s="168" t="s">
        <v>116</v>
      </c>
      <c r="F74" s="37" t="s">
        <v>215</v>
      </c>
      <c r="G74" s="37" t="s">
        <v>216</v>
      </c>
      <c r="H74" s="32"/>
      <c r="I74" s="32" t="s">
        <v>37</v>
      </c>
      <c r="J74" s="32" t="s">
        <v>37</v>
      </c>
      <c r="K74" s="32"/>
      <c r="L74" s="32" t="s">
        <v>37</v>
      </c>
      <c r="M74" s="78"/>
    </row>
    <row r="75" spans="2:13" ht="52.15" customHeight="1" x14ac:dyDescent="0.2">
      <c r="B75" s="24" t="str">
        <f>CONCATENATE("7.",Prüfkriterien_7[[#This Row],[Spalte2]])</f>
        <v>7.3</v>
      </c>
      <c r="C75" s="29">
        <f>ROW()-ROW(Prüfkriterien_7[[#Headers],[Spalte3]])</f>
        <v>3</v>
      </c>
      <c r="D75" s="29">
        <f>(Prüfkriterien_7[Spalte2]+70)/10</f>
        <v>7.3</v>
      </c>
      <c r="E75" s="168" t="s">
        <v>116</v>
      </c>
      <c r="F75" s="37" t="s">
        <v>217</v>
      </c>
      <c r="G75" s="37" t="s">
        <v>218</v>
      </c>
      <c r="H75" s="32"/>
      <c r="I75" s="32"/>
      <c r="J75" s="32"/>
      <c r="K75" s="32"/>
      <c r="L75" s="32"/>
      <c r="M75" s="41"/>
    </row>
    <row r="76" spans="2:13" ht="89.25" x14ac:dyDescent="0.2">
      <c r="B76" s="24" t="str">
        <f>CONCATENATE("7.",Prüfkriterien_7[[#This Row],[Spalte2]])</f>
        <v>7.4</v>
      </c>
      <c r="C76" s="29">
        <f>ROW()-ROW(Prüfkriterien_7[[#Headers],[Spalte3]])</f>
        <v>4</v>
      </c>
      <c r="D76" s="29">
        <f>(Prüfkriterien_7[Spalte2]+70)/10</f>
        <v>7.4</v>
      </c>
      <c r="E76" s="168" t="s">
        <v>116</v>
      </c>
      <c r="F76" s="37" t="s">
        <v>219</v>
      </c>
      <c r="G76" s="37" t="s">
        <v>220</v>
      </c>
      <c r="H76" s="32"/>
      <c r="I76" s="32"/>
      <c r="J76" s="32"/>
      <c r="K76" s="32"/>
      <c r="L76" s="32"/>
      <c r="M76" s="41"/>
    </row>
    <row r="77" spans="2:13" ht="102" x14ac:dyDescent="0.2">
      <c r="B77" s="24" t="str">
        <f>CONCATENATE("7.",Prüfkriterien_7[[#This Row],[Spalte2]])</f>
        <v>7.5</v>
      </c>
      <c r="C77" s="29">
        <f>ROW()-ROW(Prüfkriterien_7[[#Headers],[Spalte3]])</f>
        <v>5</v>
      </c>
      <c r="D77" s="29">
        <f>(Prüfkriterien_7[Spalte2]+70)/10</f>
        <v>7.5</v>
      </c>
      <c r="E77" s="168" t="s">
        <v>116</v>
      </c>
      <c r="F77" s="37" t="s">
        <v>221</v>
      </c>
      <c r="G77" s="37" t="s">
        <v>222</v>
      </c>
      <c r="H77" s="32"/>
      <c r="I77" s="32"/>
      <c r="J77" s="32"/>
      <c r="K77" s="32"/>
      <c r="L77" s="32"/>
      <c r="M77" s="41"/>
    </row>
    <row r="78" spans="2:13" ht="63.75" x14ac:dyDescent="0.2">
      <c r="B78" s="24" t="str">
        <f>CONCATENATE("7.",Prüfkriterien_7[[#This Row],[Spalte2]])</f>
        <v>7.6</v>
      </c>
      <c r="C78" s="29">
        <f>ROW()-ROW(Prüfkriterien_7[[#Headers],[Spalte3]])</f>
        <v>6</v>
      </c>
      <c r="D78" s="29">
        <f>(Prüfkriterien_7[Spalte2]+70)/10</f>
        <v>7.6</v>
      </c>
      <c r="E78" s="168" t="s">
        <v>225</v>
      </c>
      <c r="F78" s="165" t="s">
        <v>223</v>
      </c>
      <c r="G78" s="165" t="s">
        <v>224</v>
      </c>
      <c r="H78" s="32"/>
      <c r="I78" s="32"/>
      <c r="J78" s="32"/>
      <c r="K78" s="32"/>
      <c r="L78" s="32"/>
      <c r="M78" s="41"/>
    </row>
    <row r="79" spans="2:13" ht="51" x14ac:dyDescent="0.2">
      <c r="B79" s="24" t="str">
        <f>CONCATENATE("7.",Prüfkriterien_7[[#This Row],[Spalte2]])</f>
        <v>7.7</v>
      </c>
      <c r="C79" s="29">
        <f>ROW()-ROW(Prüfkriterien_7[[#Headers],[Spalte3]])</f>
        <v>7</v>
      </c>
      <c r="D79" s="29">
        <f>(Prüfkriterien_7[Spalte2]+70)/10</f>
        <v>7.7</v>
      </c>
      <c r="E79" s="168" t="s">
        <v>225</v>
      </c>
      <c r="F79" s="165" t="s">
        <v>226</v>
      </c>
      <c r="G79" s="165" t="s">
        <v>227</v>
      </c>
      <c r="H79" s="32"/>
      <c r="I79" s="32"/>
      <c r="J79" s="32"/>
      <c r="K79" s="32"/>
      <c r="L79" s="32"/>
      <c r="M79" s="41"/>
    </row>
    <row r="80" spans="2:13" ht="52.15" customHeight="1" x14ac:dyDescent="0.2">
      <c r="B80" s="175" t="str">
        <f>CONCATENATE("7.",Prüfkriterien_7[[#This Row],[Spalte2]])</f>
        <v>7.8</v>
      </c>
      <c r="C80" s="159">
        <f>ROW()-ROW(Prüfkriterien_7[[#Headers],[Spalte3]])</f>
        <v>8</v>
      </c>
      <c r="D80" s="159">
        <f>(Prüfkriterien_7[Spalte2]+70)/10</f>
        <v>7.8</v>
      </c>
      <c r="E80" s="170" t="s">
        <v>225</v>
      </c>
      <c r="F80" s="171" t="s">
        <v>228</v>
      </c>
      <c r="G80" s="171" t="s">
        <v>229</v>
      </c>
      <c r="H80" s="72"/>
      <c r="I80" s="72"/>
      <c r="J80" s="72"/>
      <c r="K80" s="72"/>
      <c r="L80" s="72"/>
      <c r="M80" s="70"/>
    </row>
    <row r="81" spans="2:13" ht="63.75" x14ac:dyDescent="0.2">
      <c r="B81" s="24" t="str">
        <f>CONCATENATE("7.",Prüfkriterien_7[[#This Row],[Spalte2]])</f>
        <v>7.9</v>
      </c>
      <c r="C81" s="29">
        <f>ROW()-ROW(Prüfkriterien_7[[#Headers],[Spalte3]])</f>
        <v>9</v>
      </c>
      <c r="D81" s="29">
        <f>(Prüfkriterien_7[Spalte2]+70)/10</f>
        <v>7.9</v>
      </c>
      <c r="E81" s="168" t="s">
        <v>225</v>
      </c>
      <c r="F81" s="37" t="s">
        <v>230</v>
      </c>
      <c r="G81" s="37" t="s">
        <v>231</v>
      </c>
      <c r="H81" s="32"/>
      <c r="I81" s="32"/>
      <c r="J81" s="32"/>
      <c r="K81" s="32"/>
      <c r="L81" s="32"/>
      <c r="M81" s="41"/>
    </row>
    <row r="82" spans="2:13" ht="52.15" customHeight="1" x14ac:dyDescent="0.2">
      <c r="B82" s="24" t="str">
        <f>CONCATENATE("7.",Prüfkriterien_7[[#This Row],[Spalte2]])</f>
        <v>7.10</v>
      </c>
      <c r="C82" s="29">
        <f>ROW()-ROW(Prüfkriterien_7[[#Headers],[Spalte3]])</f>
        <v>10</v>
      </c>
      <c r="D82" s="29">
        <f>(Prüfkriterien_7[Spalte2]+70)/10</f>
        <v>8</v>
      </c>
      <c r="E82" s="168" t="s">
        <v>225</v>
      </c>
      <c r="F82" s="37" t="s">
        <v>232</v>
      </c>
      <c r="G82" s="37" t="s">
        <v>233</v>
      </c>
      <c r="H82" s="32"/>
      <c r="I82" s="32"/>
      <c r="J82" s="32"/>
      <c r="K82" s="32"/>
      <c r="L82" s="32"/>
      <c r="M82" s="41"/>
    </row>
    <row r="83" spans="2:13" ht="114.75" customHeight="1" x14ac:dyDescent="0.2">
      <c r="B83" s="24" t="str">
        <f>CONCATENATE("7.",Prüfkriterien_7[[#This Row],[Spalte2]])</f>
        <v>7.11</v>
      </c>
      <c r="C83" s="29">
        <f>ROW()-ROW(Prüfkriterien_7[[#Headers],[Spalte3]])</f>
        <v>11</v>
      </c>
      <c r="D83" s="29">
        <f>(Prüfkriterien_7[Spalte2]+70)/10</f>
        <v>8.1</v>
      </c>
      <c r="E83" s="168" t="s">
        <v>225</v>
      </c>
      <c r="F83" s="165" t="s">
        <v>234</v>
      </c>
      <c r="G83" s="165" t="s">
        <v>235</v>
      </c>
      <c r="H83" s="32"/>
      <c r="I83" s="32"/>
      <c r="J83" s="32"/>
      <c r="K83" s="32"/>
      <c r="L83" s="32"/>
      <c r="M83" s="41"/>
    </row>
    <row r="84" spans="2:13" ht="52.15" customHeight="1" x14ac:dyDescent="0.2">
      <c r="B84" s="24" t="str">
        <f>CONCATENATE("7.",Prüfkriterien_7[[#This Row],[Spalte2]])</f>
        <v>7.12</v>
      </c>
      <c r="C84" s="29">
        <f>ROW()-ROW(Prüfkriterien_7[[#Headers],[Spalte3]])</f>
        <v>12</v>
      </c>
      <c r="D84" s="29">
        <f>(Prüfkriterien_7[Spalte2]+70)/10</f>
        <v>8.1999999999999993</v>
      </c>
      <c r="E84" s="168" t="s">
        <v>225</v>
      </c>
      <c r="F84" s="37" t="s">
        <v>236</v>
      </c>
      <c r="G84" s="37" t="s">
        <v>237</v>
      </c>
      <c r="H84" s="32"/>
      <c r="I84" s="32"/>
      <c r="J84" s="32"/>
      <c r="K84" s="32"/>
      <c r="L84" s="32"/>
      <c r="M84" s="41"/>
    </row>
    <row r="85" spans="2:13" ht="51" x14ac:dyDescent="0.2">
      <c r="B85" s="24" t="str">
        <f>CONCATENATE("7.",Prüfkriterien_7[[#This Row],[Spalte2]])</f>
        <v>7.13</v>
      </c>
      <c r="C85" s="29">
        <f>ROW()-ROW(Prüfkriterien_7[[#Headers],[Spalte3]])</f>
        <v>13</v>
      </c>
      <c r="D85" s="29">
        <f>(Prüfkriterien_7[Spalte2]+70)/10</f>
        <v>8.3000000000000007</v>
      </c>
      <c r="E85" s="168" t="s">
        <v>225</v>
      </c>
      <c r="F85" s="37" t="s">
        <v>238</v>
      </c>
      <c r="G85" s="37" t="s">
        <v>239</v>
      </c>
      <c r="H85" s="32"/>
      <c r="I85" s="32"/>
      <c r="J85" s="32"/>
      <c r="K85" s="32"/>
      <c r="L85" s="32"/>
      <c r="M85" s="41"/>
    </row>
    <row r="86" spans="2:13" ht="84" customHeight="1" x14ac:dyDescent="0.2">
      <c r="B86" s="24" t="str">
        <f>CONCATENATE("7.",Prüfkriterien_7[[#This Row],[Spalte2]])</f>
        <v>7.14</v>
      </c>
      <c r="C86" s="29">
        <f>ROW()-ROW(Prüfkriterien_7[[#Headers],[Spalte3]])</f>
        <v>14</v>
      </c>
      <c r="D86" s="29">
        <f>(Prüfkriterien_7[Spalte2]+70)/10</f>
        <v>8.4</v>
      </c>
      <c r="E86" s="168" t="s">
        <v>225</v>
      </c>
      <c r="F86" s="37" t="s">
        <v>240</v>
      </c>
      <c r="G86" s="37" t="s">
        <v>241</v>
      </c>
      <c r="H86" s="32"/>
      <c r="I86" s="32"/>
      <c r="J86" s="32"/>
      <c r="K86" s="32"/>
      <c r="L86" s="32"/>
      <c r="M86" s="41"/>
    </row>
    <row r="87" spans="2:13" ht="52.15" customHeight="1" x14ac:dyDescent="0.2">
      <c r="B87" s="24" t="str">
        <f>CONCATENATE("7.",Prüfkriterien_7[[#This Row],[Spalte2]])</f>
        <v>7.15</v>
      </c>
      <c r="C87" s="29">
        <f>ROW()-ROW(Prüfkriterien_7[[#Headers],[Spalte3]])</f>
        <v>15</v>
      </c>
      <c r="D87" s="29">
        <f>(Prüfkriterien_7[Spalte2]+70)/10</f>
        <v>8.5</v>
      </c>
      <c r="E87" s="168" t="s">
        <v>225</v>
      </c>
      <c r="F87" s="165" t="s">
        <v>242</v>
      </c>
      <c r="G87" s="165" t="s">
        <v>243</v>
      </c>
      <c r="H87" s="32"/>
      <c r="I87" s="32"/>
      <c r="J87" s="32"/>
      <c r="K87" s="32"/>
      <c r="L87" s="32"/>
      <c r="M87" s="41"/>
    </row>
    <row r="88" spans="2:13" ht="52.15" customHeight="1" x14ac:dyDescent="0.2">
      <c r="B88" s="169" t="str">
        <f>CONCATENATE("7.",Prüfkriterien_7[[#This Row],[Spalte2]])</f>
        <v>7.16</v>
      </c>
      <c r="C88" s="173">
        <f>ROW()-ROW(Prüfkriterien_7[[#Headers],[Spalte3]])</f>
        <v>16</v>
      </c>
      <c r="D88" s="173">
        <f>(Prüfkriterien_7[Spalte2]+70)/10</f>
        <v>8.6</v>
      </c>
      <c r="E88" s="170" t="s">
        <v>225</v>
      </c>
      <c r="F88" s="171" t="s">
        <v>244</v>
      </c>
      <c r="G88" s="171" t="s">
        <v>245</v>
      </c>
      <c r="H88" s="72"/>
      <c r="I88" s="72"/>
      <c r="J88" s="72"/>
      <c r="K88" s="72"/>
      <c r="L88" s="72"/>
      <c r="M88" s="77"/>
    </row>
    <row r="89" spans="2:13" x14ac:dyDescent="0.2">
      <c r="B89" s="108" t="s">
        <v>246</v>
      </c>
      <c r="C89" s="109"/>
      <c r="D89" s="109"/>
      <c r="E89" s="109"/>
      <c r="F89" s="109"/>
      <c r="G89" s="109"/>
      <c r="H89" s="109"/>
      <c r="I89" s="109"/>
      <c r="J89" s="109"/>
      <c r="K89" s="109"/>
      <c r="L89" s="109"/>
      <c r="M89" s="110"/>
    </row>
    <row r="90" spans="2:13" hidden="1" x14ac:dyDescent="0.2">
      <c r="B90" s="38" t="s">
        <v>40</v>
      </c>
      <c r="C90" s="39" t="s">
        <v>41</v>
      </c>
      <c r="D90" s="39" t="s">
        <v>42</v>
      </c>
      <c r="E90" s="25" t="s">
        <v>43</v>
      </c>
      <c r="F90" s="26" t="s">
        <v>44</v>
      </c>
      <c r="G90" s="26" t="s">
        <v>47</v>
      </c>
      <c r="H90" s="27" t="s">
        <v>48</v>
      </c>
      <c r="I90" s="27" t="s">
        <v>49</v>
      </c>
      <c r="J90" s="27" t="s">
        <v>50</v>
      </c>
      <c r="K90" s="27" t="s">
        <v>51</v>
      </c>
      <c r="L90" s="27" t="s">
        <v>52</v>
      </c>
      <c r="M90" s="28" t="s">
        <v>53</v>
      </c>
    </row>
    <row r="91" spans="2:13" ht="52.15" customHeight="1" x14ac:dyDescent="0.2">
      <c r="B91" s="24" t="str">
        <f>CONCATENATE("8.",Prüfkriterien_8[[#This Row],[Spalte2]])</f>
        <v>8.1</v>
      </c>
      <c r="C91" s="29">
        <f>ROW()-ROW(Prüfkriterien_8[[#Headers],[Spalte3]])</f>
        <v>1</v>
      </c>
      <c r="D91" s="29">
        <f>(Prüfkriterien_8[Spalte2]+80)/10</f>
        <v>8.1</v>
      </c>
      <c r="E91" s="168" t="s">
        <v>117</v>
      </c>
      <c r="F91" s="37" t="s">
        <v>247</v>
      </c>
      <c r="G91" s="37" t="s">
        <v>248</v>
      </c>
      <c r="H91" s="32"/>
      <c r="I91" s="32"/>
      <c r="J91" s="32"/>
      <c r="K91" s="32"/>
      <c r="L91" s="32"/>
      <c r="M91" s="41"/>
    </row>
    <row r="92" spans="2:13" ht="52.15" customHeight="1" x14ac:dyDescent="0.2">
      <c r="B92" s="172" t="str">
        <f>CONCATENATE("8.",Prüfkriterien_8[[#This Row],[Spalte2]])</f>
        <v>8.2</v>
      </c>
      <c r="C92" s="174">
        <f>ROW()-ROW(Prüfkriterien_8[[#Headers],[Spalte3]])</f>
        <v>2</v>
      </c>
      <c r="D92" s="174">
        <f>(Prüfkriterien_8[Spalte2]+80)/10</f>
        <v>8.1999999999999993</v>
      </c>
      <c r="E92" s="168" t="s">
        <v>117</v>
      </c>
      <c r="F92" s="165" t="s">
        <v>249</v>
      </c>
      <c r="G92" s="165" t="s">
        <v>250</v>
      </c>
      <c r="H92" s="32"/>
      <c r="I92" s="32" t="s">
        <v>37</v>
      </c>
      <c r="J92" s="32" t="s">
        <v>37</v>
      </c>
      <c r="K92" s="32"/>
      <c r="L92" s="32" t="s">
        <v>37</v>
      </c>
      <c r="M92" s="78"/>
    </row>
    <row r="93" spans="2:13" ht="63.75" x14ac:dyDescent="0.2">
      <c r="B93" s="24" t="str">
        <f>CONCATENATE("8.",Prüfkriterien_8[[#This Row],[Spalte2]])</f>
        <v>8.3</v>
      </c>
      <c r="C93" s="29">
        <f>ROW()-ROW(Prüfkriterien_8[[#Headers],[Spalte3]])</f>
        <v>3</v>
      </c>
      <c r="D93" s="29">
        <f>(Prüfkriterien_8[Spalte2]+80)/10</f>
        <v>8.3000000000000007</v>
      </c>
      <c r="E93" s="168" t="s">
        <v>117</v>
      </c>
      <c r="F93" s="165" t="s">
        <v>251</v>
      </c>
      <c r="G93" s="165" t="s">
        <v>252</v>
      </c>
      <c r="H93" s="32"/>
      <c r="I93" s="32" t="s">
        <v>37</v>
      </c>
      <c r="J93" s="32" t="s">
        <v>37</v>
      </c>
      <c r="K93" s="32"/>
      <c r="L93" s="32" t="s">
        <v>37</v>
      </c>
      <c r="M93" s="41"/>
    </row>
    <row r="94" spans="2:13" ht="63.75" x14ac:dyDescent="0.2">
      <c r="B94" s="24" t="str">
        <f>CONCATENATE("8.",Prüfkriterien_8[[#This Row],[Spalte2]])</f>
        <v>8.4</v>
      </c>
      <c r="C94" s="29">
        <f>ROW()-ROW(Prüfkriterien_8[[#Headers],[Spalte3]])</f>
        <v>4</v>
      </c>
      <c r="D94" s="29">
        <f>(Prüfkriterien_8[Spalte2]+80)/10</f>
        <v>8.4</v>
      </c>
      <c r="E94" s="168" t="s">
        <v>117</v>
      </c>
      <c r="F94" s="165" t="s">
        <v>253</v>
      </c>
      <c r="G94" s="165" t="s">
        <v>252</v>
      </c>
      <c r="H94" s="32"/>
      <c r="I94" s="32" t="s">
        <v>37</v>
      </c>
      <c r="J94" s="32" t="s">
        <v>37</v>
      </c>
      <c r="K94" s="32"/>
      <c r="L94" s="32" t="s">
        <v>37</v>
      </c>
      <c r="M94" s="41"/>
    </row>
    <row r="95" spans="2:13" ht="63.75" x14ac:dyDescent="0.2">
      <c r="B95" s="24" t="str">
        <f>CONCATENATE("8.",Prüfkriterien_8[[#This Row],[Spalte2]])</f>
        <v>8.5</v>
      </c>
      <c r="C95" s="29">
        <f>ROW()-ROW(Prüfkriterien_8[[#Headers],[Spalte3]])</f>
        <v>5</v>
      </c>
      <c r="D95" s="29">
        <f>(Prüfkriterien_8[Spalte2]+80)/10</f>
        <v>8.5</v>
      </c>
      <c r="E95" s="168" t="s">
        <v>117</v>
      </c>
      <c r="F95" s="37" t="s">
        <v>254</v>
      </c>
      <c r="G95" s="37" t="s">
        <v>255</v>
      </c>
      <c r="H95" s="32"/>
      <c r="I95" s="32"/>
      <c r="J95" s="32"/>
      <c r="K95" s="32"/>
      <c r="L95" s="32"/>
      <c r="M95" s="41"/>
    </row>
    <row r="96" spans="2:13" ht="52.15" customHeight="1" x14ac:dyDescent="0.2">
      <c r="B96" s="24" t="str">
        <f>CONCATENATE("8.",Prüfkriterien_8[[#This Row],[Spalte2]])</f>
        <v>8.6</v>
      </c>
      <c r="C96" s="29">
        <f>ROW()-ROW(Prüfkriterien_8[[#Headers],[Spalte3]])</f>
        <v>6</v>
      </c>
      <c r="D96" s="29">
        <f>(Prüfkriterien_8[Spalte2]+80)/10</f>
        <v>8.6</v>
      </c>
      <c r="E96" s="168" t="s">
        <v>117</v>
      </c>
      <c r="F96" s="165" t="s">
        <v>256</v>
      </c>
      <c r="G96" s="165" t="s">
        <v>257</v>
      </c>
      <c r="H96" s="32"/>
      <c r="I96" s="32" t="s">
        <v>37</v>
      </c>
      <c r="J96" s="32" t="s">
        <v>37</v>
      </c>
      <c r="K96" s="32"/>
      <c r="L96" s="32" t="s">
        <v>37</v>
      </c>
      <c r="M96" s="41"/>
    </row>
    <row r="97" spans="2:13" ht="51" x14ac:dyDescent="0.2">
      <c r="B97" s="24" t="str">
        <f>CONCATENATE("8.",Prüfkriterien_8[[#This Row],[Spalte2]])</f>
        <v>8.7</v>
      </c>
      <c r="C97" s="29">
        <f>ROW()-ROW(Prüfkriterien_8[[#Headers],[Spalte3]])</f>
        <v>7</v>
      </c>
      <c r="D97" s="29">
        <f>(Prüfkriterien_8[Spalte2]+80)/10</f>
        <v>8.6999999999999993</v>
      </c>
      <c r="E97" s="168" t="s">
        <v>117</v>
      </c>
      <c r="F97" s="165" t="s">
        <v>258</v>
      </c>
      <c r="G97" s="165" t="s">
        <v>259</v>
      </c>
      <c r="H97" s="32"/>
      <c r="I97" s="32" t="s">
        <v>37</v>
      </c>
      <c r="J97" s="32" t="s">
        <v>37</v>
      </c>
      <c r="K97" s="32"/>
      <c r="L97" s="32" t="s">
        <v>37</v>
      </c>
      <c r="M97" s="41"/>
    </row>
    <row r="98" spans="2:13" ht="52.15" customHeight="1" x14ac:dyDescent="0.2">
      <c r="B98" s="24" t="str">
        <f>CONCATENATE("8.",Prüfkriterien_8[[#This Row],[Spalte2]])</f>
        <v>8.8</v>
      </c>
      <c r="C98" s="29">
        <f>ROW()-ROW(Prüfkriterien_8[[#Headers],[Spalte3]])</f>
        <v>8</v>
      </c>
      <c r="D98" s="29">
        <f>(Prüfkriterien_8[Spalte2]+80)/10</f>
        <v>8.8000000000000007</v>
      </c>
      <c r="E98" s="168" t="s">
        <v>117</v>
      </c>
      <c r="F98" s="37" t="s">
        <v>260</v>
      </c>
      <c r="G98" s="37" t="s">
        <v>261</v>
      </c>
      <c r="H98" s="32"/>
      <c r="I98" s="32" t="s">
        <v>37</v>
      </c>
      <c r="J98" s="32" t="s">
        <v>37</v>
      </c>
      <c r="K98" s="32"/>
      <c r="L98" s="32" t="s">
        <v>37</v>
      </c>
      <c r="M98" s="41"/>
    </row>
    <row r="99" spans="2:13" ht="51" x14ac:dyDescent="0.2">
      <c r="B99" s="24" t="str">
        <f>CONCATENATE("8.",Prüfkriterien_8[[#This Row],[Spalte2]])</f>
        <v>8.9</v>
      </c>
      <c r="C99" s="29">
        <f>ROW()-ROW(Prüfkriterien_8[[#Headers],[Spalte3]])</f>
        <v>9</v>
      </c>
      <c r="D99" s="29">
        <f>(Prüfkriterien_8[Spalte2]+80)/10</f>
        <v>8.9</v>
      </c>
      <c r="E99" s="168" t="s">
        <v>264</v>
      </c>
      <c r="F99" s="37" t="s">
        <v>262</v>
      </c>
      <c r="G99" s="37" t="s">
        <v>263</v>
      </c>
      <c r="H99" s="32"/>
      <c r="I99" s="32" t="s">
        <v>37</v>
      </c>
      <c r="J99" s="32" t="s">
        <v>37</v>
      </c>
      <c r="K99" s="32"/>
      <c r="L99" s="32" t="s">
        <v>37</v>
      </c>
      <c r="M99" s="41"/>
    </row>
    <row r="100" spans="2:13" ht="89.25" x14ac:dyDescent="0.2">
      <c r="B100" s="175" t="str">
        <f>CONCATENATE("8.",Prüfkriterien_8[[#This Row],[Spalte2]])</f>
        <v>8.10</v>
      </c>
      <c r="C100" s="159">
        <f>ROW()-ROW(Prüfkriterien_8[[#Headers],[Spalte3]])</f>
        <v>10</v>
      </c>
      <c r="D100" s="159">
        <f>(Prüfkriterien_8[Spalte2]+80)/10</f>
        <v>9</v>
      </c>
      <c r="E100" s="170" t="s">
        <v>269</v>
      </c>
      <c r="F100" s="163" t="s">
        <v>265</v>
      </c>
      <c r="G100" s="163" t="s">
        <v>266</v>
      </c>
      <c r="H100" s="72"/>
      <c r="I100" s="72"/>
      <c r="J100" s="72"/>
      <c r="K100" s="72"/>
      <c r="L100" s="72"/>
      <c r="M100" s="70"/>
    </row>
    <row r="101" spans="2:13" ht="63.75" x14ac:dyDescent="0.2">
      <c r="B101" s="24" t="str">
        <f>CONCATENATE("8.",Prüfkriterien_8[[#This Row],[Spalte2]])</f>
        <v>8.11</v>
      </c>
      <c r="C101" s="29">
        <f>ROW()-ROW(Prüfkriterien_8[[#Headers],[Spalte3]])</f>
        <v>11</v>
      </c>
      <c r="D101" s="29">
        <f>(Prüfkriterien_8[Spalte2]+80)/10</f>
        <v>9.1</v>
      </c>
      <c r="E101" s="168" t="s">
        <v>269</v>
      </c>
      <c r="F101" s="37" t="s">
        <v>267</v>
      </c>
      <c r="G101" s="37" t="s">
        <v>268</v>
      </c>
      <c r="H101" s="32"/>
      <c r="I101" s="32" t="s">
        <v>37</v>
      </c>
      <c r="J101" s="32" t="s">
        <v>37</v>
      </c>
      <c r="K101" s="32"/>
      <c r="L101" s="32" t="s">
        <v>37</v>
      </c>
      <c r="M101" s="41"/>
    </row>
    <row r="102" spans="2:13" ht="178.5" customHeight="1" x14ac:dyDescent="0.2">
      <c r="B102" s="24" t="str">
        <f>CONCATENATE("8.",Prüfkriterien_8[[#This Row],[Spalte2]])</f>
        <v>8.12</v>
      </c>
      <c r="C102" s="29">
        <f>ROW()-ROW(Prüfkriterien_8[[#Headers],[Spalte3]])</f>
        <v>12</v>
      </c>
      <c r="D102" s="29">
        <f>(Prüfkriterien_8[Spalte2]+80)/10</f>
        <v>9.1999999999999993</v>
      </c>
      <c r="E102" s="168" t="s">
        <v>269</v>
      </c>
      <c r="F102" s="37" t="s">
        <v>270</v>
      </c>
      <c r="G102" s="37" t="s">
        <v>271</v>
      </c>
      <c r="H102" s="32"/>
      <c r="I102" s="32"/>
      <c r="J102" s="32"/>
      <c r="K102" s="32"/>
      <c r="L102" s="32"/>
      <c r="M102" s="41"/>
    </row>
    <row r="103" spans="2:13" ht="52.5" x14ac:dyDescent="0.2">
      <c r="B103" s="24" t="str">
        <f>CONCATENATE("8.",Prüfkriterien_8[[#This Row],[Spalte2]])</f>
        <v>8.13</v>
      </c>
      <c r="C103" s="29">
        <f>ROW()-ROW(Prüfkriterien_8[[#Headers],[Spalte3]])</f>
        <v>13</v>
      </c>
      <c r="D103" s="29">
        <f>(Prüfkriterien_8[Spalte2]+80)/10</f>
        <v>9.3000000000000007</v>
      </c>
      <c r="E103" s="168" t="s">
        <v>274</v>
      </c>
      <c r="F103" s="37" t="s">
        <v>273</v>
      </c>
      <c r="G103" s="37" t="s">
        <v>272</v>
      </c>
      <c r="H103" s="32"/>
      <c r="I103" s="32"/>
      <c r="J103" s="32"/>
      <c r="K103" s="32"/>
      <c r="L103" s="32"/>
      <c r="M103" s="41"/>
    </row>
    <row r="104" spans="2:13" ht="76.5" x14ac:dyDescent="0.2">
      <c r="B104" s="24" t="str">
        <f>CONCATENATE("8.",Prüfkriterien_8[[#This Row],[Spalte2]])</f>
        <v>8.14</v>
      </c>
      <c r="C104" s="29">
        <f>ROW()-ROW(Prüfkriterien_8[[#Headers],[Spalte3]])</f>
        <v>14</v>
      </c>
      <c r="D104" s="29">
        <f>(Prüfkriterien_8[Spalte2]+80)/10</f>
        <v>9.4</v>
      </c>
      <c r="E104" s="168" t="s">
        <v>274</v>
      </c>
      <c r="F104" s="37" t="s">
        <v>275</v>
      </c>
      <c r="G104" s="37" t="s">
        <v>276</v>
      </c>
      <c r="H104" s="32"/>
      <c r="I104" s="32" t="s">
        <v>37</v>
      </c>
      <c r="J104" s="32" t="s">
        <v>37</v>
      </c>
      <c r="K104" s="32"/>
      <c r="L104" s="32" t="s">
        <v>37</v>
      </c>
      <c r="M104" s="41"/>
    </row>
    <row r="105" spans="2:13" ht="51" x14ac:dyDescent="0.2">
      <c r="B105" s="24" t="str">
        <f>CONCATENATE("8.",Prüfkriterien_8[[#This Row],[Spalte2]])</f>
        <v>8.15</v>
      </c>
      <c r="C105" s="29">
        <f>ROW()-ROW(Prüfkriterien_8[[#Headers],[Spalte3]])</f>
        <v>15</v>
      </c>
      <c r="D105" s="29">
        <f>(Prüfkriterien_8[Spalte2]+80)/10</f>
        <v>9.5</v>
      </c>
      <c r="E105" s="168" t="s">
        <v>274</v>
      </c>
      <c r="F105" s="37" t="s">
        <v>277</v>
      </c>
      <c r="G105" s="37" t="s">
        <v>278</v>
      </c>
      <c r="H105" s="32"/>
      <c r="I105" s="32" t="s">
        <v>37</v>
      </c>
      <c r="J105" s="32" t="s">
        <v>37</v>
      </c>
      <c r="K105" s="32"/>
      <c r="L105" s="32" t="s">
        <v>37</v>
      </c>
      <c r="M105" s="41"/>
    </row>
    <row r="106" spans="2:13" ht="65.25" x14ac:dyDescent="0.2">
      <c r="B106" s="24" t="str">
        <f>CONCATENATE("8.",Prüfkriterien_8[[#This Row],[Spalte2]])</f>
        <v>8.16</v>
      </c>
      <c r="C106" s="29">
        <f>ROW()-ROW(Prüfkriterien_8[[#Headers],[Spalte3]])</f>
        <v>16</v>
      </c>
      <c r="D106" s="29">
        <f>(Prüfkriterien_8[Spalte2]+80)/10</f>
        <v>9.6</v>
      </c>
      <c r="E106" s="168" t="s">
        <v>274</v>
      </c>
      <c r="F106" s="165" t="s">
        <v>279</v>
      </c>
      <c r="G106" s="165" t="s">
        <v>280</v>
      </c>
      <c r="H106" s="32"/>
      <c r="I106" s="32"/>
      <c r="J106" s="32"/>
      <c r="K106" s="32"/>
      <c r="L106" s="32"/>
      <c r="M106" s="41"/>
    </row>
    <row r="107" spans="2:13" ht="61.5" customHeight="1" x14ac:dyDescent="0.2">
      <c r="B107" s="24" t="str">
        <f>CONCATENATE("8.",Prüfkriterien_8[[#This Row],[Spalte2]])</f>
        <v>8.17</v>
      </c>
      <c r="C107" s="29">
        <f>ROW()-ROW(Prüfkriterien_8[[#Headers],[Spalte3]])</f>
        <v>17</v>
      </c>
      <c r="D107" s="29">
        <f>(Prüfkriterien_8[Spalte2]+80)/10</f>
        <v>9.6999999999999993</v>
      </c>
      <c r="E107" s="168" t="s">
        <v>274</v>
      </c>
      <c r="F107" s="165" t="s">
        <v>281</v>
      </c>
      <c r="G107" s="165" t="s">
        <v>282</v>
      </c>
      <c r="H107" s="32"/>
      <c r="I107" s="32"/>
      <c r="J107" s="32"/>
      <c r="K107" s="32"/>
      <c r="L107" s="32"/>
      <c r="M107" s="41"/>
    </row>
    <row r="108" spans="2:13" ht="52.15" customHeight="1" x14ac:dyDescent="0.2">
      <c r="B108" s="24" t="str">
        <f>CONCATENATE("8.",Prüfkriterien_8[[#This Row],[Spalte2]])</f>
        <v>8.18</v>
      </c>
      <c r="C108" s="29">
        <f>ROW()-ROW(Prüfkriterien_8[[#Headers],[Spalte3]])</f>
        <v>18</v>
      </c>
      <c r="D108" s="29">
        <f>(Prüfkriterien_8[Spalte2]+80)/10</f>
        <v>9.8000000000000007</v>
      </c>
      <c r="E108" s="168" t="s">
        <v>292</v>
      </c>
      <c r="F108" s="37" t="s">
        <v>283</v>
      </c>
      <c r="G108" s="37" t="s">
        <v>284</v>
      </c>
      <c r="H108" s="32"/>
      <c r="I108" s="32"/>
      <c r="J108" s="32"/>
      <c r="K108" s="32"/>
      <c r="L108" s="32"/>
      <c r="M108" s="41"/>
    </row>
    <row r="109" spans="2:13" ht="52.15" customHeight="1" x14ac:dyDescent="0.2">
      <c r="B109" s="175" t="str">
        <f>CONCATENATE("8.",Prüfkriterien_8[[#This Row],[Spalte2]])</f>
        <v>8.19</v>
      </c>
      <c r="C109" s="159">
        <f>ROW()-ROW(Prüfkriterien_8[[#Headers],[Spalte3]])</f>
        <v>19</v>
      </c>
      <c r="D109" s="159">
        <f>(Prüfkriterien_8[Spalte2]+80)/10</f>
        <v>9.9</v>
      </c>
      <c r="E109" s="170" t="s">
        <v>292</v>
      </c>
      <c r="F109" s="163" t="s">
        <v>285</v>
      </c>
      <c r="G109" s="163"/>
      <c r="H109" s="72"/>
      <c r="I109" s="72"/>
      <c r="J109" s="72"/>
      <c r="K109" s="72"/>
      <c r="L109" s="72"/>
      <c r="M109" s="70"/>
    </row>
    <row r="110" spans="2:13" ht="63.75" x14ac:dyDescent="0.2">
      <c r="B110" s="24" t="str">
        <f>CONCATENATE("8.",Prüfkriterien_8[[#This Row],[Spalte2]])</f>
        <v>8.20</v>
      </c>
      <c r="C110" s="29">
        <f>ROW()-ROW(Prüfkriterien_8[[#Headers],[Spalte3]])</f>
        <v>20</v>
      </c>
      <c r="D110" s="29">
        <f>(Prüfkriterien_8[Spalte2]+80)/10</f>
        <v>10</v>
      </c>
      <c r="E110" s="168" t="s">
        <v>292</v>
      </c>
      <c r="F110" s="37" t="s">
        <v>286</v>
      </c>
      <c r="G110" s="37" t="s">
        <v>287</v>
      </c>
      <c r="H110" s="32"/>
      <c r="I110" s="32"/>
      <c r="J110" s="32"/>
      <c r="K110" s="32"/>
      <c r="L110" s="32"/>
      <c r="M110" s="41"/>
    </row>
    <row r="111" spans="2:13" ht="51" x14ac:dyDescent="0.2">
      <c r="B111" s="24" t="str">
        <f>CONCATENATE("8.",Prüfkriterien_8[[#This Row],[Spalte2]])</f>
        <v>8.21</v>
      </c>
      <c r="C111" s="29">
        <f>ROW()-ROW(Prüfkriterien_8[[#Headers],[Spalte3]])</f>
        <v>21</v>
      </c>
      <c r="D111" s="29">
        <f>(Prüfkriterien_8[Spalte2]+80)/10</f>
        <v>10.1</v>
      </c>
      <c r="E111" s="168" t="s">
        <v>292</v>
      </c>
      <c r="F111" s="37" t="s">
        <v>288</v>
      </c>
      <c r="G111" s="37" t="s">
        <v>289</v>
      </c>
      <c r="H111" s="32"/>
      <c r="I111" s="32" t="s">
        <v>37</v>
      </c>
      <c r="J111" s="32" t="s">
        <v>37</v>
      </c>
      <c r="K111" s="32"/>
      <c r="L111" s="32" t="s">
        <v>37</v>
      </c>
      <c r="M111" s="41"/>
    </row>
    <row r="112" spans="2:13" ht="52.15" customHeight="1" x14ac:dyDescent="0.2">
      <c r="B112" s="24" t="str">
        <f>CONCATENATE("8.",Prüfkriterien_8[[#This Row],[Spalte2]])</f>
        <v>8.22</v>
      </c>
      <c r="C112" s="29">
        <f>ROW()-ROW(Prüfkriterien_8[[#Headers],[Spalte3]])</f>
        <v>22</v>
      </c>
      <c r="D112" s="29">
        <f>(Prüfkriterien_8[Spalte2]+80)/10</f>
        <v>10.199999999999999</v>
      </c>
      <c r="E112" s="168" t="s">
        <v>293</v>
      </c>
      <c r="F112" s="37" t="s">
        <v>290</v>
      </c>
      <c r="G112" s="37" t="s">
        <v>291</v>
      </c>
      <c r="H112" s="32"/>
      <c r="I112" s="32"/>
      <c r="J112" s="32"/>
      <c r="K112" s="32"/>
      <c r="L112" s="32"/>
      <c r="M112" s="41"/>
    </row>
    <row r="113" spans="2:13" x14ac:dyDescent="0.2">
      <c r="B113" s="108" t="s">
        <v>294</v>
      </c>
      <c r="C113" s="109"/>
      <c r="D113" s="109"/>
      <c r="E113" s="109"/>
      <c r="F113" s="109"/>
      <c r="G113" s="109"/>
      <c r="H113" s="109"/>
      <c r="I113" s="109"/>
      <c r="J113" s="109"/>
      <c r="K113" s="109"/>
      <c r="L113" s="109"/>
      <c r="M113" s="110"/>
    </row>
    <row r="114" spans="2:13" hidden="1" x14ac:dyDescent="0.2">
      <c r="B114" s="38" t="s">
        <v>40</v>
      </c>
      <c r="C114" s="39" t="s">
        <v>41</v>
      </c>
      <c r="D114" s="39" t="s">
        <v>42</v>
      </c>
      <c r="E114" s="25" t="s">
        <v>43</v>
      </c>
      <c r="F114" s="26" t="s">
        <v>44</v>
      </c>
      <c r="G114" s="26" t="s">
        <v>47</v>
      </c>
      <c r="H114" s="27" t="s">
        <v>48</v>
      </c>
      <c r="I114" s="27" t="s">
        <v>49</v>
      </c>
      <c r="J114" s="27" t="s">
        <v>50</v>
      </c>
      <c r="K114" s="27" t="s">
        <v>51</v>
      </c>
      <c r="L114" s="27" t="s">
        <v>52</v>
      </c>
      <c r="M114" s="28" t="s">
        <v>53</v>
      </c>
    </row>
    <row r="115" spans="2:13" ht="89.25" x14ac:dyDescent="0.2">
      <c r="B115" s="24" t="str">
        <f>CONCATENATE("9.",Prüfkriterien_9[[#This Row],[Spalte2]])</f>
        <v>9.1</v>
      </c>
      <c r="C115" s="29">
        <f>ROW()-ROW(Prüfkriterien_9[[#Headers],[Spalte3]])</f>
        <v>1</v>
      </c>
      <c r="D115" s="29">
        <f>(Prüfkriterien_9[Spalte2]+90)/10</f>
        <v>9.1</v>
      </c>
      <c r="E115" s="168" t="s">
        <v>299</v>
      </c>
      <c r="F115" s="37" t="s">
        <v>295</v>
      </c>
      <c r="G115" s="37" t="s">
        <v>296</v>
      </c>
      <c r="H115" s="32"/>
      <c r="I115" s="32"/>
      <c r="J115" s="32"/>
      <c r="K115" s="32"/>
      <c r="L115" s="32"/>
      <c r="M115" s="41"/>
    </row>
    <row r="116" spans="2:13" ht="102" x14ac:dyDescent="0.2">
      <c r="B116" s="172" t="str">
        <f>CONCATENATE("9.",Prüfkriterien_9[[#This Row],[Spalte2]])</f>
        <v>9.2</v>
      </c>
      <c r="C116" s="174">
        <f>ROW()-ROW(Prüfkriterien_9[[#Headers],[Spalte3]])</f>
        <v>2</v>
      </c>
      <c r="D116" s="174">
        <f>(Prüfkriterien_9[Spalte2]+90)/10</f>
        <v>9.1999999999999993</v>
      </c>
      <c r="E116" s="168" t="s">
        <v>299</v>
      </c>
      <c r="F116" s="37" t="s">
        <v>297</v>
      </c>
      <c r="G116" s="37" t="s">
        <v>298</v>
      </c>
      <c r="H116" s="32"/>
      <c r="I116" s="32"/>
      <c r="J116" s="32"/>
      <c r="K116" s="32"/>
      <c r="L116" s="32"/>
      <c r="M116" s="78"/>
    </row>
    <row r="117" spans="2:13" ht="151.5" customHeight="1" x14ac:dyDescent="0.2">
      <c r="B117" s="24" t="str">
        <f>CONCATENATE("9.",Prüfkriterien_9[[#This Row],[Spalte2]])</f>
        <v>9.3</v>
      </c>
      <c r="C117" s="29">
        <f>ROW()-ROW(Prüfkriterien_9[[#Headers],[Spalte3]])</f>
        <v>3</v>
      </c>
      <c r="D117" s="29">
        <f>(Prüfkriterien_9[Spalte2]+90)/10</f>
        <v>9.3000000000000007</v>
      </c>
      <c r="E117" s="168" t="s">
        <v>302</v>
      </c>
      <c r="F117" s="37" t="s">
        <v>300</v>
      </c>
      <c r="G117" s="37" t="s">
        <v>301</v>
      </c>
      <c r="H117" s="32"/>
      <c r="I117" s="32" t="s">
        <v>37</v>
      </c>
      <c r="J117" s="32" t="s">
        <v>37</v>
      </c>
      <c r="K117" s="32"/>
      <c r="L117" s="32" t="s">
        <v>37</v>
      </c>
      <c r="M117" s="41"/>
    </row>
    <row r="118" spans="2:13" ht="65.25" customHeight="1" x14ac:dyDescent="0.2">
      <c r="B118" s="24" t="str">
        <f>CONCATENATE("9.",Prüfkriterien_9[[#This Row],[Spalte2]])</f>
        <v>9.4</v>
      </c>
      <c r="C118" s="29">
        <f>ROW()-ROW(Prüfkriterien_9[[#Headers],[Spalte3]])</f>
        <v>4</v>
      </c>
      <c r="D118" s="29">
        <f>(Prüfkriterien_9[Spalte2]+90)/10</f>
        <v>9.4</v>
      </c>
      <c r="E118" s="168" t="s">
        <v>302</v>
      </c>
      <c r="F118" s="165" t="s">
        <v>303</v>
      </c>
      <c r="G118" s="165" t="s">
        <v>304</v>
      </c>
      <c r="H118" s="32"/>
      <c r="I118" s="32"/>
      <c r="J118" s="32"/>
      <c r="K118" s="32"/>
      <c r="L118" s="32"/>
      <c r="M118" s="41"/>
    </row>
    <row r="119" spans="2:13" ht="76.5" x14ac:dyDescent="0.2">
      <c r="B119" s="175" t="str">
        <f>CONCATENATE("9.",Prüfkriterien_9[[#This Row],[Spalte2]])</f>
        <v>9.5</v>
      </c>
      <c r="C119" s="159">
        <f>ROW()-ROW(Prüfkriterien_9[[#Headers],[Spalte3]])</f>
        <v>5</v>
      </c>
      <c r="D119" s="159">
        <f>(Prüfkriterien_9[Spalte2]+90)/10</f>
        <v>9.5</v>
      </c>
      <c r="E119" s="170" t="s">
        <v>118</v>
      </c>
      <c r="F119" s="163" t="s">
        <v>305</v>
      </c>
      <c r="G119" s="163" t="s">
        <v>306</v>
      </c>
      <c r="H119" s="72"/>
      <c r="I119" s="72" t="s">
        <v>37</v>
      </c>
      <c r="J119" s="72" t="s">
        <v>37</v>
      </c>
      <c r="K119" s="72"/>
      <c r="L119" s="72" t="s">
        <v>37</v>
      </c>
      <c r="M119" s="70"/>
    </row>
    <row r="120" spans="2:13" ht="52.15" customHeight="1" x14ac:dyDescent="0.2">
      <c r="B120" s="24" t="str">
        <f>CONCATENATE("9.",Prüfkriterien_9[[#This Row],[Spalte2]])</f>
        <v>9.6</v>
      </c>
      <c r="C120" s="29">
        <f>ROW()-ROW(Prüfkriterien_9[[#Headers],[Spalte3]])</f>
        <v>6</v>
      </c>
      <c r="D120" s="29">
        <f>(Prüfkriterien_9[Spalte2]+90)/10</f>
        <v>9.6</v>
      </c>
      <c r="E120" s="168" t="s">
        <v>118</v>
      </c>
      <c r="F120" s="37" t="s">
        <v>307</v>
      </c>
      <c r="G120" s="37" t="s">
        <v>308</v>
      </c>
      <c r="H120" s="32"/>
      <c r="I120" s="32" t="s">
        <v>37</v>
      </c>
      <c r="J120" s="32" t="s">
        <v>37</v>
      </c>
      <c r="K120" s="32"/>
      <c r="L120" s="32" t="s">
        <v>37</v>
      </c>
      <c r="M120" s="41"/>
    </row>
    <row r="121" spans="2:13" ht="63.75" x14ac:dyDescent="0.2">
      <c r="B121" s="24" t="str">
        <f>CONCATENATE("9.",Prüfkriterien_9[[#This Row],[Spalte2]])</f>
        <v>9.7</v>
      </c>
      <c r="C121" s="29">
        <f>ROW()-ROW(Prüfkriterien_9[[#Headers],[Spalte3]])</f>
        <v>7</v>
      </c>
      <c r="D121" s="29">
        <f>(Prüfkriterien_9[Spalte2]+90)/10</f>
        <v>9.6999999999999993</v>
      </c>
      <c r="E121" s="168" t="s">
        <v>118</v>
      </c>
      <c r="F121" s="37" t="s">
        <v>309</v>
      </c>
      <c r="G121" s="37" t="s">
        <v>310</v>
      </c>
      <c r="H121" s="32"/>
      <c r="I121" s="32" t="s">
        <v>37</v>
      </c>
      <c r="J121" s="32" t="s">
        <v>37</v>
      </c>
      <c r="K121" s="32"/>
      <c r="L121" s="32" t="s">
        <v>37</v>
      </c>
      <c r="M121" s="41"/>
    </row>
    <row r="122" spans="2:13" ht="147.75" customHeight="1" x14ac:dyDescent="0.2">
      <c r="B122" s="24" t="str">
        <f>CONCATENATE("9.",Prüfkriterien_9[[#This Row],[Spalte2]])</f>
        <v>9.8</v>
      </c>
      <c r="C122" s="29">
        <f>ROW()-ROW(Prüfkriterien_9[[#Headers],[Spalte3]])</f>
        <v>8</v>
      </c>
      <c r="D122" s="29">
        <f>(Prüfkriterien_9[Spalte2]+90)/10</f>
        <v>9.8000000000000007</v>
      </c>
      <c r="E122" s="168" t="s">
        <v>118</v>
      </c>
      <c r="F122" s="37" t="s">
        <v>311</v>
      </c>
      <c r="G122" s="37" t="s">
        <v>312</v>
      </c>
      <c r="H122" s="32"/>
      <c r="I122" s="32" t="s">
        <v>37</v>
      </c>
      <c r="J122" s="32" t="s">
        <v>37</v>
      </c>
      <c r="K122" s="32"/>
      <c r="L122" s="32" t="s">
        <v>37</v>
      </c>
      <c r="M122" s="41"/>
    </row>
    <row r="123" spans="2:13" ht="52.15" customHeight="1" x14ac:dyDescent="0.2">
      <c r="B123" s="24" t="str">
        <f>CONCATENATE("9.",Prüfkriterien_9[[#This Row],[Spalte2]])</f>
        <v>9.9</v>
      </c>
      <c r="C123" s="29">
        <f>ROW()-ROW(Prüfkriterien_9[[#Headers],[Spalte3]])</f>
        <v>9</v>
      </c>
      <c r="D123" s="29">
        <f>(Prüfkriterien_9[Spalte2]+90)/10</f>
        <v>9.9</v>
      </c>
      <c r="E123" s="168" t="s">
        <v>118</v>
      </c>
      <c r="F123" s="37" t="s">
        <v>313</v>
      </c>
      <c r="G123" s="37" t="s">
        <v>314</v>
      </c>
      <c r="H123" s="32"/>
      <c r="I123" s="32"/>
      <c r="J123" s="32"/>
      <c r="K123" s="32"/>
      <c r="L123" s="32"/>
      <c r="M123" s="41"/>
    </row>
    <row r="124" spans="2:13" ht="76.5" x14ac:dyDescent="0.2">
      <c r="B124" s="24" t="str">
        <f>CONCATENATE("9.",Prüfkriterien_9[[#This Row],[Spalte2]])</f>
        <v>9.10</v>
      </c>
      <c r="C124" s="29">
        <f>ROW()-ROW(Prüfkriterien_9[[#Headers],[Spalte3]])</f>
        <v>10</v>
      </c>
      <c r="D124" s="29">
        <f>(Prüfkriterien_9[Spalte2]+90)/10</f>
        <v>10</v>
      </c>
      <c r="E124" s="168" t="s">
        <v>302</v>
      </c>
      <c r="F124" s="37" t="s">
        <v>315</v>
      </c>
      <c r="G124" s="37" t="s">
        <v>316</v>
      </c>
      <c r="H124" s="32"/>
      <c r="I124" s="32"/>
      <c r="J124" s="32"/>
      <c r="K124" s="32"/>
      <c r="L124" s="32"/>
      <c r="M124" s="41"/>
    </row>
    <row r="125" spans="2:13" ht="63.75" x14ac:dyDescent="0.2">
      <c r="B125" s="24" t="str">
        <f>CONCATENATE("9.",Prüfkriterien_9[[#This Row],[Spalte2]])</f>
        <v>9.11</v>
      </c>
      <c r="C125" s="29">
        <f>ROW()-ROW(Prüfkriterien_9[[#Headers],[Spalte3]])</f>
        <v>11</v>
      </c>
      <c r="D125" s="29">
        <f>(Prüfkriterien_9[Spalte2]+90)/10</f>
        <v>10.1</v>
      </c>
      <c r="E125" s="168" t="s">
        <v>302</v>
      </c>
      <c r="F125" s="165" t="s">
        <v>317</v>
      </c>
      <c r="G125" s="165" t="s">
        <v>318</v>
      </c>
      <c r="H125" s="32"/>
      <c r="I125" s="32"/>
      <c r="J125" s="32"/>
      <c r="K125" s="32"/>
      <c r="L125" s="32"/>
      <c r="M125" s="41"/>
    </row>
    <row r="126" spans="2:13" ht="63.75" x14ac:dyDescent="0.2">
      <c r="B126" s="175" t="str">
        <f>CONCATENATE("9.",Prüfkriterien_9[[#This Row],[Spalte2]])</f>
        <v>9.12</v>
      </c>
      <c r="C126" s="159">
        <f>ROW()-ROW(Prüfkriterien_9[[#Headers],[Spalte3]])</f>
        <v>12</v>
      </c>
      <c r="D126" s="159">
        <f>(Prüfkriterien_9[Spalte2]+90)/10</f>
        <v>10.199999999999999</v>
      </c>
      <c r="E126" s="170" t="s">
        <v>302</v>
      </c>
      <c r="F126" s="163" t="s">
        <v>319</v>
      </c>
      <c r="G126" s="163" t="s">
        <v>320</v>
      </c>
      <c r="H126" s="72"/>
      <c r="I126" s="72"/>
      <c r="J126" s="72"/>
      <c r="K126" s="72"/>
      <c r="L126" s="72"/>
      <c r="M126" s="70"/>
    </row>
    <row r="127" spans="2:13" x14ac:dyDescent="0.2">
      <c r="B127" s="108" t="s">
        <v>321</v>
      </c>
      <c r="C127" s="109"/>
      <c r="D127" s="109"/>
      <c r="E127" s="109"/>
      <c r="F127" s="109"/>
      <c r="G127" s="109"/>
      <c r="H127" s="109"/>
      <c r="I127" s="109"/>
      <c r="J127" s="109"/>
      <c r="K127" s="109"/>
      <c r="L127" s="109"/>
      <c r="M127" s="110"/>
    </row>
    <row r="128" spans="2:13" hidden="1" x14ac:dyDescent="0.2">
      <c r="B128" s="38" t="s">
        <v>40</v>
      </c>
      <c r="C128" s="39" t="s">
        <v>41</v>
      </c>
      <c r="D128" s="39" t="s">
        <v>42</v>
      </c>
      <c r="E128" s="25" t="s">
        <v>43</v>
      </c>
      <c r="F128" s="26" t="s">
        <v>44</v>
      </c>
      <c r="G128" s="26" t="s">
        <v>47</v>
      </c>
      <c r="H128" s="27" t="s">
        <v>48</v>
      </c>
      <c r="I128" s="27" t="s">
        <v>49</v>
      </c>
      <c r="J128" s="27" t="s">
        <v>50</v>
      </c>
      <c r="K128" s="27" t="s">
        <v>51</v>
      </c>
      <c r="L128" s="27" t="s">
        <v>52</v>
      </c>
      <c r="M128" s="28" t="s">
        <v>53</v>
      </c>
    </row>
    <row r="129" spans="2:13" ht="242.25" x14ac:dyDescent="0.2">
      <c r="B129" s="24" t="str">
        <f>CONCATENATE("10.",Prüfkriterien_10[[#This Row],[Spalte2]])</f>
        <v>10.1</v>
      </c>
      <c r="C129" s="29">
        <f>ROW()-ROW(Prüfkriterien_10[[#Headers],[Spalte3]])</f>
        <v>1</v>
      </c>
      <c r="D129" s="29">
        <f>(Prüfkriterien_10[Spalte2]+100)/10</f>
        <v>10.1</v>
      </c>
      <c r="E129" s="168" t="s">
        <v>324</v>
      </c>
      <c r="F129" s="37" t="s">
        <v>322</v>
      </c>
      <c r="G129" s="37" t="s">
        <v>323</v>
      </c>
      <c r="H129" s="32"/>
      <c r="I129" s="32"/>
      <c r="J129" s="32"/>
      <c r="K129" s="32"/>
      <c r="L129" s="32"/>
      <c r="M129" s="41"/>
    </row>
    <row r="130" spans="2:13" ht="51" x14ac:dyDescent="0.2">
      <c r="B130" s="24" t="str">
        <f>CONCATENATE("10.",Prüfkriterien_10[[#This Row],[Spalte2]])</f>
        <v>10.2</v>
      </c>
      <c r="C130" s="29">
        <f>ROW()-ROW(Prüfkriterien_10[[#Headers],[Spalte3]])</f>
        <v>2</v>
      </c>
      <c r="D130" s="29">
        <f>(Prüfkriterien_10[Spalte2]+100)/10</f>
        <v>10.199999999999999</v>
      </c>
      <c r="E130" s="168"/>
      <c r="F130" s="165" t="s">
        <v>325</v>
      </c>
      <c r="G130" s="165" t="s">
        <v>333</v>
      </c>
      <c r="H130" s="32"/>
      <c r="I130" s="32"/>
      <c r="J130" s="32"/>
      <c r="K130" s="32"/>
      <c r="L130" s="32"/>
      <c r="M130" s="41"/>
    </row>
    <row r="131" spans="2:13" ht="76.5" x14ac:dyDescent="0.2">
      <c r="B131" s="24" t="str">
        <f>CONCATENATE("10.",Prüfkriterien_10[[#This Row],[Spalte2]])</f>
        <v>10.3</v>
      </c>
      <c r="C131" s="29">
        <f>ROW()-ROW(Prüfkriterien_10[[#Headers],[Spalte3]])</f>
        <v>3</v>
      </c>
      <c r="D131" s="29">
        <f>(Prüfkriterien_10[Spalte2]+100)/10</f>
        <v>10.3</v>
      </c>
      <c r="E131" s="168" t="s">
        <v>331</v>
      </c>
      <c r="F131" s="37" t="s">
        <v>326</v>
      </c>
      <c r="G131" s="37" t="s">
        <v>327</v>
      </c>
      <c r="H131" s="32"/>
      <c r="I131" s="32"/>
      <c r="J131" s="32"/>
      <c r="K131" s="32"/>
      <c r="L131" s="32"/>
      <c r="M131" s="41"/>
    </row>
    <row r="132" spans="2:13" ht="102" x14ac:dyDescent="0.2">
      <c r="B132" s="24" t="str">
        <f>CONCATENATE("10.",Prüfkriterien_10[[#This Row],[Spalte2]])</f>
        <v>10.4</v>
      </c>
      <c r="C132" s="29">
        <f>ROW()-ROW(Prüfkriterien_10[[#Headers],[Spalte3]])</f>
        <v>4</v>
      </c>
      <c r="D132" s="29">
        <f>(Prüfkriterien_10[Spalte2]+100)/10</f>
        <v>10.4</v>
      </c>
      <c r="E132" s="168" t="s">
        <v>331</v>
      </c>
      <c r="F132" s="37" t="s">
        <v>328</v>
      </c>
      <c r="G132" s="37" t="s">
        <v>332</v>
      </c>
      <c r="H132" s="32"/>
      <c r="I132" s="32"/>
      <c r="J132" s="32"/>
      <c r="K132" s="32"/>
      <c r="L132" s="32"/>
      <c r="M132" s="41"/>
    </row>
    <row r="133" spans="2:13" ht="102" x14ac:dyDescent="0.2">
      <c r="B133" s="24" t="str">
        <f>CONCATENATE("10.",Prüfkriterien_10[[#This Row],[Spalte2]])</f>
        <v>10.5</v>
      </c>
      <c r="C133" s="29">
        <f>ROW()-ROW(Prüfkriterien_10[[#Headers],[Spalte3]])</f>
        <v>5</v>
      </c>
      <c r="D133" s="29">
        <f>(Prüfkriterien_10[Spalte2]+100)/10</f>
        <v>10.5</v>
      </c>
      <c r="E133" s="168" t="s">
        <v>331</v>
      </c>
      <c r="F133" s="37" t="s">
        <v>329</v>
      </c>
      <c r="G133" s="37" t="s">
        <v>330</v>
      </c>
      <c r="H133" s="32"/>
      <c r="I133" s="32"/>
      <c r="J133" s="32"/>
      <c r="K133" s="32"/>
      <c r="L133" s="32"/>
      <c r="M133" s="41"/>
    </row>
    <row r="134" spans="2:13" hidden="1" x14ac:dyDescent="0.2">
      <c r="B134" s="38" t="s">
        <v>40</v>
      </c>
      <c r="C134" s="39" t="s">
        <v>41</v>
      </c>
      <c r="D134" s="39" t="s">
        <v>42</v>
      </c>
      <c r="E134" s="25" t="s">
        <v>43</v>
      </c>
      <c r="F134" s="26" t="s">
        <v>44</v>
      </c>
      <c r="G134" s="26" t="s">
        <v>47</v>
      </c>
      <c r="H134" s="27" t="s">
        <v>48</v>
      </c>
      <c r="I134" s="27" t="s">
        <v>49</v>
      </c>
      <c r="J134" s="27" t="s">
        <v>50</v>
      </c>
      <c r="K134" s="27" t="s">
        <v>51</v>
      </c>
      <c r="L134" s="27" t="s">
        <v>52</v>
      </c>
      <c r="M134" s="28" t="s">
        <v>53</v>
      </c>
    </row>
    <row r="135" spans="2:13" hidden="1" x14ac:dyDescent="0.2">
      <c r="B135" s="46"/>
      <c r="C135" s="47"/>
      <c r="D135" s="47"/>
      <c r="E135" s="48"/>
      <c r="F135" s="49"/>
      <c r="G135" s="49"/>
      <c r="H135" s="32"/>
      <c r="I135" s="32"/>
      <c r="J135" s="32"/>
      <c r="K135" s="32"/>
      <c r="L135" s="32"/>
      <c r="M135" s="68"/>
    </row>
    <row r="136" spans="2:13" ht="6.75" customHeight="1" x14ac:dyDescent="0.2"/>
  </sheetData>
  <sheetProtection algorithmName="SHA-512" hashValue="q9uMm37Veji7ZmRvhjKOj3PN/qtMrZDkOFYELCOcsWEA1hNBfXiK74sRNX7FXozhyDoKus6BfkRzoc9Nv5UxcA==" saltValue="fWZl10mdijMvSjlGu5eECA==" spinCount="100000" sheet="1" formatCells="0" formatRows="0" selectLockedCells="1"/>
  <mergeCells count="22">
    <mergeCell ref="B67:M67"/>
    <mergeCell ref="B71:M71"/>
    <mergeCell ref="B89:M89"/>
    <mergeCell ref="B113:M113"/>
    <mergeCell ref="B127:M127"/>
    <mergeCell ref="B2:M2"/>
    <mergeCell ref="B5:M5"/>
    <mergeCell ref="B8:M8"/>
    <mergeCell ref="B31:M31"/>
    <mergeCell ref="B39:M39"/>
    <mergeCell ref="B3:M3"/>
    <mergeCell ref="B59:M59"/>
    <mergeCell ref="C4:K4"/>
    <mergeCell ref="B6:B7"/>
    <mergeCell ref="C6:C7"/>
    <mergeCell ref="E6:E7"/>
    <mergeCell ref="F6:F7"/>
    <mergeCell ref="G6:G7"/>
    <mergeCell ref="H6:L6"/>
    <mergeCell ref="M6:M7"/>
    <mergeCell ref="D6:D7"/>
    <mergeCell ref="B50:M50"/>
  </mergeCells>
  <dataValidations count="2">
    <dataValidation type="list" allowBlank="1" showInputMessage="1" showErrorMessage="1" sqref="C4:K4">
      <formula1>_Betriebsname</formula1>
    </dataValidation>
    <dataValidation type="list" allowBlank="1" showInputMessage="1" showErrorMessage="1" sqref="M4">
      <formula1>_Datum</formula1>
    </dataValidation>
  </dataValidations>
  <printOptions horizontalCentered="1"/>
  <pageMargins left="0.70866141732283472" right="0.70866141732283472" top="0.59055118110236227" bottom="0.78740157480314965" header="0.31496062992125984" footer="0.19685039370078741"/>
  <pageSetup paperSize="9" scale="62" orientation="landscape" r:id="rId1"/>
  <headerFooter>
    <oddFooter>&amp;L&amp;"Arial,Standard"&amp;8
Gültig ab:  01.01.2023&amp;C&amp;G&amp;R
&amp;"Arial,Standard"&amp;8&amp;P von &amp;N</oddFooter>
  </headerFooter>
  <rowBreaks count="5" manualBreakCount="5">
    <brk id="49" max="13" man="1"/>
    <brk id="58" max="13" man="1"/>
    <brk id="70" max="13" man="1"/>
    <brk id="88" max="13" man="1"/>
    <brk id="126" max="13" man="1"/>
  </rowBreaks>
  <ignoredErrors>
    <ignoredError sqref="H10" listDataValidation="1"/>
  </ignoredErrors>
  <legacyDrawingHF r:id="rId2"/>
  <tableParts count="11">
    <tablePart r:id="rId3"/>
    <tablePart r:id="rId4"/>
    <tablePart r:id="rId5"/>
    <tablePart r:id="rId6"/>
    <tablePart r:id="rId7"/>
    <tablePart r:id="rId8"/>
    <tablePart r:id="rId9"/>
    <tablePart r:id="rId10"/>
    <tablePart r:id="rId11"/>
    <tablePart r:id="rId12"/>
    <tablePart r:id="rId13"/>
  </tableParts>
  <extLst>
    <ext xmlns:x14="http://schemas.microsoft.com/office/spreadsheetml/2009/9/main" uri="{78C0D931-6437-407d-A8EE-F0AAD7539E65}">
      <x14:conditionalFormattings>
        <x14:conditionalFormatting xmlns:xm="http://schemas.microsoft.com/office/excel/2006/main">
          <x14:cfRule type="containsText" priority="21" operator="containsText" id="{5E95DCB8-8D9B-43CB-9F0E-367D7B8C392E}">
            <xm:f>NOT(ISERROR(SEARCH("grau",H32)))</xm:f>
            <xm:f>"grau"</xm:f>
            <x14:dxf>
              <font>
                <color rgb="FF808080"/>
              </font>
              <fill>
                <patternFill>
                  <bgColor rgb="FF808080"/>
                </patternFill>
              </fill>
            </x14:dxf>
          </x14:cfRule>
          <xm:sqref>H60:L60 H40:L40 H32:L32 H51:L51</xm:sqref>
        </x14:conditionalFormatting>
        <x14:conditionalFormatting xmlns:xm="http://schemas.microsoft.com/office/excel/2006/main">
          <x14:cfRule type="containsText" priority="18" operator="containsText" id="{856D55F9-5406-42BE-8943-059812964641}">
            <xm:f>NOT(ISERROR(SEARCH("grau",H10)))</xm:f>
            <xm:f>"grau"</xm:f>
            <x14:dxf>
              <font>
                <strike val="0"/>
                <color rgb="FF808080"/>
              </font>
              <fill>
                <patternFill>
                  <bgColor rgb="FF808080"/>
                </patternFill>
              </fill>
            </x14:dxf>
          </x14:cfRule>
          <xm:sqref>H10:L30 H69:L70 H91:L112 H135:L135</xm:sqref>
        </x14:conditionalFormatting>
        <x14:conditionalFormatting xmlns:xm="http://schemas.microsoft.com/office/excel/2006/main">
          <x14:cfRule type="containsText" priority="16" operator="containsText" id="{3EA6EFDB-E455-4F38-A982-1E38324F0343}">
            <xm:f>NOT(ISERROR(SEARCH("grau",H68)))</xm:f>
            <xm:f>"grau"</xm:f>
            <x14:dxf>
              <font>
                <color rgb="FF808080"/>
              </font>
              <fill>
                <patternFill>
                  <bgColor rgb="FF808080"/>
                </patternFill>
              </fill>
            </x14:dxf>
          </x14:cfRule>
          <xm:sqref>H68:L68</xm:sqref>
        </x14:conditionalFormatting>
        <x14:conditionalFormatting xmlns:xm="http://schemas.microsoft.com/office/excel/2006/main">
          <x14:cfRule type="containsText" priority="15" operator="containsText" id="{5BEAB68E-34A9-4110-B056-50320AFBCCB0}">
            <xm:f>NOT(ISERROR(SEARCH("grau",H72)))</xm:f>
            <xm:f>"grau"</xm:f>
            <x14:dxf>
              <font>
                <color rgb="FF808080"/>
              </font>
              <fill>
                <patternFill>
                  <bgColor rgb="FF808080"/>
                </patternFill>
              </fill>
            </x14:dxf>
          </x14:cfRule>
          <xm:sqref>H72:L72</xm:sqref>
        </x14:conditionalFormatting>
        <x14:conditionalFormatting xmlns:xm="http://schemas.microsoft.com/office/excel/2006/main">
          <x14:cfRule type="containsText" priority="14" operator="containsText" id="{CF7EDDB7-2157-4E54-80CC-AC6AB6FBA5CD}">
            <xm:f>NOT(ISERROR(SEARCH("grau",H90)))</xm:f>
            <xm:f>"grau"</xm:f>
            <x14:dxf>
              <font>
                <color rgb="FF808080"/>
              </font>
              <fill>
                <patternFill>
                  <bgColor rgb="FF808080"/>
                </patternFill>
              </fill>
            </x14:dxf>
          </x14:cfRule>
          <xm:sqref>H90:L90</xm:sqref>
        </x14:conditionalFormatting>
        <x14:conditionalFormatting xmlns:xm="http://schemas.microsoft.com/office/excel/2006/main">
          <x14:cfRule type="containsText" priority="13" operator="containsText" id="{A15A7D79-1345-4D48-A805-61E375A492E8}">
            <xm:f>NOT(ISERROR(SEARCH("grau",H114)))</xm:f>
            <xm:f>"grau"</xm:f>
            <x14:dxf>
              <font>
                <color rgb="FF808080"/>
              </font>
              <fill>
                <patternFill>
                  <bgColor rgb="FF808080"/>
                </patternFill>
              </fill>
            </x14:dxf>
          </x14:cfRule>
          <xm:sqref>H114:L114</xm:sqref>
        </x14:conditionalFormatting>
        <x14:conditionalFormatting xmlns:xm="http://schemas.microsoft.com/office/excel/2006/main">
          <x14:cfRule type="containsText" priority="12" operator="containsText" id="{24D64CB9-06C8-4AB6-96E9-068B2C93B725}">
            <xm:f>NOT(ISERROR(SEARCH("grau",H128)))</xm:f>
            <xm:f>"grau"</xm:f>
            <x14:dxf>
              <font>
                <color rgb="FF808080"/>
              </font>
              <fill>
                <patternFill>
                  <bgColor rgb="FF808080"/>
                </patternFill>
              </fill>
            </x14:dxf>
          </x14:cfRule>
          <xm:sqref>H128:L128</xm:sqref>
        </x14:conditionalFormatting>
        <x14:conditionalFormatting xmlns:xm="http://schemas.microsoft.com/office/excel/2006/main">
          <x14:cfRule type="containsText" priority="11" operator="containsText" id="{04852FE4-12C5-447A-9DDA-1F52D59ECA2D}">
            <xm:f>NOT(ISERROR(SEARCH("grau",H134)))</xm:f>
            <xm:f>"grau"</xm:f>
            <x14:dxf>
              <font>
                <color rgb="FF808080"/>
              </font>
              <fill>
                <patternFill>
                  <bgColor rgb="FF808080"/>
                </patternFill>
              </fill>
            </x14:dxf>
          </x14:cfRule>
          <xm:sqref>H134:L134</xm:sqref>
        </x14:conditionalFormatting>
        <x14:conditionalFormatting xmlns:xm="http://schemas.microsoft.com/office/excel/2006/main">
          <x14:cfRule type="containsText" priority="10" operator="containsText" id="{97203064-2565-4431-BC5B-04D639A89E70}">
            <xm:f>NOT(ISERROR(SEARCH("grau",H33)))</xm:f>
            <xm:f>"grau"</xm:f>
            <x14:dxf>
              <font>
                <strike val="0"/>
                <color rgb="FF808080"/>
              </font>
              <fill>
                <patternFill>
                  <bgColor rgb="FF808080"/>
                </patternFill>
              </fill>
            </x14:dxf>
          </x14:cfRule>
          <xm:sqref>H33:L38</xm:sqref>
        </x14:conditionalFormatting>
        <x14:conditionalFormatting xmlns:xm="http://schemas.microsoft.com/office/excel/2006/main">
          <x14:cfRule type="containsText" priority="9" operator="containsText" id="{B504D8FE-A969-4729-ACA0-217181D69B78}">
            <xm:f>NOT(ISERROR(SEARCH("grau",H41)))</xm:f>
            <xm:f>"grau"</xm:f>
            <x14:dxf>
              <font>
                <strike val="0"/>
                <color rgb="FF808080"/>
              </font>
              <fill>
                <patternFill>
                  <bgColor rgb="FF808080"/>
                </patternFill>
              </fill>
            </x14:dxf>
          </x14:cfRule>
          <xm:sqref>H41:L49</xm:sqref>
        </x14:conditionalFormatting>
        <x14:conditionalFormatting xmlns:xm="http://schemas.microsoft.com/office/excel/2006/main">
          <x14:cfRule type="containsText" priority="8" operator="containsText" id="{DB8BB36C-2E3E-4A6C-B7FB-36C8C5EC6718}">
            <xm:f>NOT(ISERROR(SEARCH("grau",H52)))</xm:f>
            <xm:f>"grau"</xm:f>
            <x14:dxf>
              <font>
                <strike val="0"/>
                <color rgb="FF808080"/>
              </font>
              <fill>
                <patternFill>
                  <bgColor rgb="FF808080"/>
                </patternFill>
              </fill>
            </x14:dxf>
          </x14:cfRule>
          <xm:sqref>H52:L58</xm:sqref>
        </x14:conditionalFormatting>
        <x14:conditionalFormatting xmlns:xm="http://schemas.microsoft.com/office/excel/2006/main">
          <x14:cfRule type="containsText" priority="7" operator="containsText" id="{B5F7377C-DAFB-4241-9806-BA10A0325A25}">
            <xm:f>NOT(ISERROR(SEARCH("grau",H61)))</xm:f>
            <xm:f>"grau"</xm:f>
            <x14:dxf>
              <font>
                <strike val="0"/>
                <color rgb="FF808080"/>
              </font>
              <fill>
                <patternFill>
                  <bgColor rgb="FF808080"/>
                </patternFill>
              </fill>
            </x14:dxf>
          </x14:cfRule>
          <xm:sqref>H61:L66</xm:sqref>
        </x14:conditionalFormatting>
        <x14:conditionalFormatting xmlns:xm="http://schemas.microsoft.com/office/excel/2006/main">
          <x14:cfRule type="containsText" priority="5" operator="containsText" id="{29B99062-9148-43B1-ACC8-30B83910ADB0}">
            <xm:f>NOT(ISERROR(SEARCH("grau",H73)))</xm:f>
            <xm:f>"grau"</xm:f>
            <x14:dxf>
              <font>
                <strike val="0"/>
                <color rgb="FF808080"/>
              </font>
              <fill>
                <patternFill>
                  <bgColor rgb="FF808080"/>
                </patternFill>
              </fill>
            </x14:dxf>
          </x14:cfRule>
          <xm:sqref>H73:L88</xm:sqref>
        </x14:conditionalFormatting>
        <x14:conditionalFormatting xmlns:xm="http://schemas.microsoft.com/office/excel/2006/main">
          <x14:cfRule type="containsText" priority="3" operator="containsText" id="{7925801C-61FD-4F17-991A-F034201BDB40}">
            <xm:f>NOT(ISERROR(SEARCH("grau",H115)))</xm:f>
            <xm:f>"grau"</xm:f>
            <x14:dxf>
              <font>
                <strike val="0"/>
                <color rgb="FF808080"/>
              </font>
              <fill>
                <patternFill>
                  <bgColor rgb="FF808080"/>
                </patternFill>
              </fill>
            </x14:dxf>
          </x14:cfRule>
          <xm:sqref>H115:L126</xm:sqref>
        </x14:conditionalFormatting>
        <x14:conditionalFormatting xmlns:xm="http://schemas.microsoft.com/office/excel/2006/main">
          <x14:cfRule type="containsText" priority="2" operator="containsText" id="{7E64015F-78E6-45EF-853C-50F90CC0A2C8}">
            <xm:f>NOT(ISERROR(SEARCH("grau",H129)))</xm:f>
            <xm:f>"grau"</xm:f>
            <x14:dxf>
              <font>
                <strike val="0"/>
                <color rgb="FF808080"/>
              </font>
              <fill>
                <patternFill>
                  <bgColor rgb="FF808080"/>
                </patternFill>
              </fill>
            </x14:dxf>
          </x14:cfRule>
          <xm:sqref>H129:L133</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14:formula1>
            <xm:f>Einstellungen!$C$10:$C$11</xm:f>
          </x14:formula1>
          <xm:sqref>I60:J60</xm:sqref>
        </x14:dataValidation>
        <x14:dataValidation type="list" allowBlank="1" showInputMessage="1" showErrorMessage="1">
          <x14:formula1>
            <xm:f>Einstellungen!$C$9:$C$11</xm:f>
          </x14:formula1>
          <xm:sqref>H9:L30 H128:L133 H32:L38 H40:L49 H51:L58 H60:L66 H72:L88 H114:L126 H68:L70 H90:L112 H134:L135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FF0000"/>
  </sheetPr>
  <dimension ref="B1:E14"/>
  <sheetViews>
    <sheetView zoomScaleNormal="100" workbookViewId="0">
      <selection activeCell="C8" sqref="C8"/>
    </sheetView>
  </sheetViews>
  <sheetFormatPr baseColWidth="10" defaultColWidth="11.5703125" defaultRowHeight="14.25" x14ac:dyDescent="0.2"/>
  <cols>
    <col min="1" max="1" width="1.140625" style="5" customWidth="1"/>
    <col min="2" max="2" width="29.28515625" style="5" customWidth="1"/>
    <col min="3" max="3" width="53.28515625" style="6" customWidth="1"/>
    <col min="4" max="4" width="1.140625" style="5" customWidth="1"/>
    <col min="5" max="16384" width="11.5703125" style="5"/>
  </cols>
  <sheetData>
    <row r="1" spans="2:5" ht="6" customHeight="1" x14ac:dyDescent="0.2"/>
    <row r="2" spans="2:5" ht="15" x14ac:dyDescent="0.25">
      <c r="B2" s="124" t="s">
        <v>67</v>
      </c>
      <c r="C2" s="124"/>
    </row>
    <row r="3" spans="2:5" ht="7.9" customHeight="1" x14ac:dyDescent="0.25">
      <c r="B3" s="7"/>
      <c r="C3" s="7"/>
    </row>
    <row r="4" spans="2:5" ht="55.9" customHeight="1" x14ac:dyDescent="0.25">
      <c r="B4" s="125" t="s">
        <v>39</v>
      </c>
      <c r="C4" s="125"/>
    </row>
    <row r="5" spans="2:5" ht="7.9" customHeight="1" x14ac:dyDescent="0.2">
      <c r="B5" s="8"/>
      <c r="C5" s="8"/>
    </row>
    <row r="6" spans="2:5" s="9" customFormat="1" ht="25.9" customHeight="1" x14ac:dyDescent="0.25">
      <c r="B6" s="59" t="s">
        <v>54</v>
      </c>
      <c r="C6" s="44" t="s">
        <v>70</v>
      </c>
    </row>
    <row r="7" spans="2:5" s="9" customFormat="1" ht="25.9" customHeight="1" x14ac:dyDescent="0.25">
      <c r="B7" s="59" t="s">
        <v>68</v>
      </c>
      <c r="C7" s="44" t="s">
        <v>71</v>
      </c>
    </row>
    <row r="8" spans="2:5" s="9" customFormat="1" ht="25.9" customHeight="1" x14ac:dyDescent="0.25">
      <c r="B8" s="58" t="s">
        <v>66</v>
      </c>
      <c r="C8" s="45" t="s">
        <v>336</v>
      </c>
    </row>
    <row r="9" spans="2:5" s="9" customFormat="1" ht="25.9" customHeight="1" x14ac:dyDescent="0.25">
      <c r="B9" s="51" t="s">
        <v>55</v>
      </c>
      <c r="C9" s="11" t="s">
        <v>14</v>
      </c>
    </row>
    <row r="10" spans="2:5" s="9" customFormat="1" ht="25.9" customHeight="1" x14ac:dyDescent="0.25">
      <c r="B10" s="10"/>
      <c r="C10" s="66"/>
      <c r="E10" s="60" t="s">
        <v>69</v>
      </c>
    </row>
    <row r="11" spans="2:5" s="9" customFormat="1" ht="25.9" customHeight="1" x14ac:dyDescent="0.25">
      <c r="B11" s="10"/>
      <c r="C11" s="65" t="s">
        <v>37</v>
      </c>
    </row>
    <row r="12" spans="2:5" s="9" customFormat="1" ht="25.9" customHeight="1" x14ac:dyDescent="0.25">
      <c r="B12" s="51" t="s">
        <v>56</v>
      </c>
      <c r="C12" s="62" t="s">
        <v>26</v>
      </c>
    </row>
    <row r="13" spans="2:5" s="9" customFormat="1" ht="25.9" customHeight="1" x14ac:dyDescent="0.25">
      <c r="B13" s="10"/>
      <c r="C13" s="62" t="s">
        <v>27</v>
      </c>
    </row>
    <row r="14" spans="2:5" s="9" customFormat="1" ht="25.9" customHeight="1" x14ac:dyDescent="0.25">
      <c r="B14" s="10"/>
      <c r="C14" s="62" t="s">
        <v>28</v>
      </c>
    </row>
  </sheetData>
  <sheetProtection password="AA96" sheet="1" objects="1" scenarios="1"/>
  <dataConsolidate/>
  <mergeCells count="2">
    <mergeCell ref="B2:C2"/>
    <mergeCell ref="B4:C4"/>
  </mergeCell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13</vt:i4>
      </vt:variant>
    </vt:vector>
  </HeadingPairs>
  <TitlesOfParts>
    <vt:vector size="17" baseType="lpstr">
      <vt:lpstr>Angaben zum Audit</vt:lpstr>
      <vt:lpstr>Maßnahmenplan</vt:lpstr>
      <vt:lpstr>Checkliste</vt:lpstr>
      <vt:lpstr>Einstellungen</vt:lpstr>
      <vt:lpstr>_Betriebsname</vt:lpstr>
      <vt:lpstr>_Betriesname</vt:lpstr>
      <vt:lpstr>_chbx</vt:lpstr>
      <vt:lpstr>_Datum</vt:lpstr>
      <vt:lpstr>_grau</vt:lpstr>
      <vt:lpstr>_KO</vt:lpstr>
      <vt:lpstr>_lAbw</vt:lpstr>
      <vt:lpstr>_RLV</vt:lpstr>
      <vt:lpstr>_sAbw</vt:lpstr>
      <vt:lpstr>'Angaben zum Audit'!Druckbereich</vt:lpstr>
      <vt:lpstr>Checkliste!Druckbereich</vt:lpstr>
      <vt:lpstr>Maßnahmenplan!Druckbereich</vt:lpstr>
      <vt:lpstr>Checkliste!Drucktitel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Vorlage_1_6_Neutral</dc:title>
  <dc:subject>Transport und Schlachtung - Geflügel</dc:subject>
  <dc:creator/>
  <cp:lastModifiedBy/>
  <dcterms:created xsi:type="dcterms:W3CDTF">2006-09-16T00:00:00Z</dcterms:created>
  <dcterms:modified xsi:type="dcterms:W3CDTF">2022-11-14T16:27:03Z</dcterms:modified>
</cp:coreProperties>
</file>