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DieseArbeitsmappe" defaultThemeVersion="124226"/>
  <workbookProtection workbookPassword="AA96" lockStructure="1"/>
  <bookViews>
    <workbookView xWindow="240" yWindow="105" windowWidth="14805" windowHeight="8025" tabRatio="819"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Checkliste!$A$1:$N$97</definedName>
    <definedName name="_xlnm.Print_Area" localSheetId="1">Maßnahmenplan!$A$1:$J$24</definedName>
    <definedName name="_xlnm.Print_Titles" localSheetId="2">Checkliste!$1:$7</definedName>
  </definedNames>
  <calcPr calcId="145621" calcMode="manual"/>
</workbook>
</file>

<file path=xl/calcChain.xml><?xml version="1.0" encoding="utf-8"?>
<calcChain xmlns="http://schemas.openxmlformats.org/spreadsheetml/2006/main">
  <c r="C32" i="7" l="1"/>
  <c r="B32" i="7" s="1"/>
  <c r="D32" i="7"/>
  <c r="C33" i="7"/>
  <c r="B33" i="7" s="1"/>
  <c r="C29" i="7"/>
  <c r="B29" i="7" s="1"/>
  <c r="C30" i="7"/>
  <c r="B30" i="7" s="1"/>
  <c r="C31" i="7"/>
  <c r="D31" i="7" s="1"/>
  <c r="C34" i="7"/>
  <c r="B34" i="7" s="1"/>
  <c r="C35" i="7"/>
  <c r="B35" i="7" s="1"/>
  <c r="D29" i="7"/>
  <c r="D30" i="7"/>
  <c r="C24" i="7"/>
  <c r="B24" i="7" s="1"/>
  <c r="C13" i="7"/>
  <c r="B13" i="7" s="1"/>
  <c r="C14" i="7"/>
  <c r="D14" i="7" s="1"/>
  <c r="C15" i="7"/>
  <c r="B15" i="7" s="1"/>
  <c r="C16" i="7"/>
  <c r="B16" i="7" s="1"/>
  <c r="D16" i="7"/>
  <c r="D35" i="7" l="1"/>
  <c r="D33" i="7"/>
  <c r="D34" i="7"/>
  <c r="B14" i="7"/>
  <c r="B31" i="7"/>
  <c r="D24" i="7"/>
  <c r="D15" i="7"/>
  <c r="D13" i="7"/>
  <c r="C12" i="7" l="1"/>
  <c r="D12" i="7" s="1"/>
  <c r="C17" i="7"/>
  <c r="D17" i="7" s="1"/>
  <c r="C96" i="7"/>
  <c r="B96" i="7" s="1"/>
  <c r="C95" i="7"/>
  <c r="B95" i="7" s="1"/>
  <c r="C94" i="7"/>
  <c r="D94" i="7" s="1"/>
  <c r="C93" i="7"/>
  <c r="D93" i="7" s="1"/>
  <c r="C92" i="7"/>
  <c r="B92" i="7" s="1"/>
  <c r="C89" i="7"/>
  <c r="D89" i="7" s="1"/>
  <c r="C88" i="7"/>
  <c r="B88" i="7" s="1"/>
  <c r="C87" i="7"/>
  <c r="D87" i="7" s="1"/>
  <c r="C86" i="7"/>
  <c r="D86" i="7" s="1"/>
  <c r="C85" i="7"/>
  <c r="D85" i="7" s="1"/>
  <c r="C82" i="7"/>
  <c r="D82" i="7" s="1"/>
  <c r="C81" i="7"/>
  <c r="B81" i="7" s="1"/>
  <c r="C80" i="7"/>
  <c r="D80" i="7" s="1"/>
  <c r="C79" i="7"/>
  <c r="D79" i="7" s="1"/>
  <c r="C78" i="7"/>
  <c r="B78" i="7" s="1"/>
  <c r="C75" i="7"/>
  <c r="D75" i="7" s="1"/>
  <c r="C74" i="7"/>
  <c r="B74" i="7" s="1"/>
  <c r="C73" i="7"/>
  <c r="D73" i="7" s="1"/>
  <c r="C72" i="7"/>
  <c r="D72" i="7" s="1"/>
  <c r="C71" i="7"/>
  <c r="B71" i="7" s="1"/>
  <c r="C68" i="7"/>
  <c r="B68" i="7" s="1"/>
  <c r="C67" i="7"/>
  <c r="B67" i="7" s="1"/>
  <c r="C66" i="7"/>
  <c r="D66" i="7" s="1"/>
  <c r="C65" i="7"/>
  <c r="D65" i="7" s="1"/>
  <c r="C64" i="7"/>
  <c r="B64" i="7" s="1"/>
  <c r="C61" i="7"/>
  <c r="D61" i="7" s="1"/>
  <c r="C60" i="7"/>
  <c r="B60" i="7" s="1"/>
  <c r="C59" i="7"/>
  <c r="D59" i="7" s="1"/>
  <c r="C58" i="7"/>
  <c r="D58" i="7" s="1"/>
  <c r="C57" i="7"/>
  <c r="B57" i="7" s="1"/>
  <c r="B59" i="7" l="1"/>
  <c r="B75" i="7"/>
  <c r="B79" i="7"/>
  <c r="B87" i="7"/>
  <c r="B12" i="7"/>
  <c r="B58" i="7"/>
  <c r="B66" i="7"/>
  <c r="B82" i="7"/>
  <c r="B86" i="7"/>
  <c r="B94" i="7"/>
  <c r="B61" i="7"/>
  <c r="B65" i="7"/>
  <c r="B73" i="7"/>
  <c r="B89" i="7"/>
  <c r="B85" i="7"/>
  <c r="B93" i="7"/>
  <c r="B72" i="7"/>
  <c r="B80" i="7"/>
  <c r="B17" i="7"/>
  <c r="D57" i="7"/>
  <c r="D60" i="7"/>
  <c r="D96" i="7"/>
  <c r="D92" i="7"/>
  <c r="D95" i="7"/>
  <c r="D88" i="7"/>
  <c r="D78" i="7"/>
  <c r="D81" i="7"/>
  <c r="D71" i="7"/>
  <c r="D74" i="7"/>
  <c r="D68" i="7"/>
  <c r="D64" i="7"/>
  <c r="D67" i="7"/>
  <c r="B2" i="7"/>
  <c r="B2" i="2"/>
  <c r="B2" i="1"/>
  <c r="C53" i="7" l="1"/>
  <c r="B53" i="7" s="1"/>
  <c r="C52" i="7"/>
  <c r="B52" i="7" s="1"/>
  <c r="D53" i="7" l="1"/>
  <c r="D52" i="7"/>
  <c r="C54" i="7"/>
  <c r="D54" i="7" s="1"/>
  <c r="C51" i="7"/>
  <c r="D51" i="7" s="1"/>
  <c r="C47" i="7"/>
  <c r="D47" i="7" s="1"/>
  <c r="C46" i="7"/>
  <c r="D46" i="7" s="1"/>
  <c r="C44" i="7"/>
  <c r="D44" i="7" s="1"/>
  <c r="C45" i="7"/>
  <c r="D45" i="7" s="1"/>
  <c r="C40" i="7"/>
  <c r="B40" i="7" s="1"/>
  <c r="C39" i="7"/>
  <c r="B39" i="7" s="1"/>
  <c r="C38" i="7"/>
  <c r="D38" i="7" s="1"/>
  <c r="C37" i="7"/>
  <c r="D37" i="7" s="1"/>
  <c r="C25" i="7"/>
  <c r="D25" i="7" s="1"/>
  <c r="C26" i="7"/>
  <c r="B26" i="7" s="1"/>
  <c r="C23" i="7"/>
  <c r="D23" i="7" s="1"/>
  <c r="C22" i="7"/>
  <c r="B22" i="7" s="1"/>
  <c r="B54" i="7" l="1"/>
  <c r="B51" i="7"/>
  <c r="B47" i="7"/>
  <c r="B46" i="7"/>
  <c r="B44" i="7"/>
  <c r="B45" i="7"/>
  <c r="D39" i="7"/>
  <c r="D40" i="7"/>
  <c r="B38" i="7"/>
  <c r="B37" i="7"/>
  <c r="B25" i="7"/>
  <c r="B23" i="7"/>
  <c r="D26" i="7"/>
  <c r="D22" i="7"/>
  <c r="C36" i="7" l="1"/>
  <c r="C21" i="7"/>
  <c r="C43" i="7"/>
  <c r="C50" i="7"/>
  <c r="C18" i="7"/>
  <c r="C10" i="7"/>
  <c r="C11" i="7"/>
  <c r="D36" i="7" l="1"/>
  <c r="B36" i="7"/>
  <c r="D43" i="7"/>
  <c r="B43" i="7"/>
  <c r="D10" i="7"/>
  <c r="B10" i="7"/>
  <c r="D50" i="7"/>
  <c r="B50" i="7"/>
  <c r="D21" i="7"/>
  <c r="B21" i="7"/>
  <c r="D18" i="7"/>
  <c r="B18" i="7"/>
  <c r="D11" i="7"/>
  <c r="B11" i="7"/>
</calcChain>
</file>

<file path=xl/sharedStrings.xml><?xml version="1.0" encoding="utf-8"?>
<sst xmlns="http://schemas.openxmlformats.org/spreadsheetml/2006/main" count="307" uniqueCount="159">
  <si>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</si>
  <si>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</si>
  <si>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</si>
  <si>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</si>
  <si>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</si>
  <si>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</si>
  <si>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</si>
  <si>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</si>
  <si>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</si>
  <si>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</si>
  <si>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</si>
  <si>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</si>
  <si>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</si>
  <si>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</si>
  <si>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</si>
  <si>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</si>
  <si>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</si>
  <si>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</si>
  <si>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</si>
  <si>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</si>
  <si>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</si>
  <si>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</si>
  <si>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</si>
  <si>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</si>
  <si>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</si>
  <si>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</si>
  <si>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</si>
  <si>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OK?*</t>
  </si>
  <si>
    <t>lAbw</t>
  </si>
  <si>
    <t>sAbw</t>
  </si>
  <si>
    <t>K.O.</t>
  </si>
  <si>
    <t>*von der Zertifizierungsstelle auszufüllen</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</si>
  <si>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</si>
  <si>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</si>
  <si>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</si>
  <si>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</si>
  <si>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</si>
  <si>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</si>
  <si>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</si>
  <si>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</si>
  <si>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Abgleich der Betriebsbeschreibung, ggf. Korrektur bei betrieblichen Veränderungen</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</si>
  <si>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</si>
  <si>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</si>
  <si>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</si>
  <si>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</si>
  <si>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</si>
  <si>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</si>
  <si>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</si>
  <si>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</si>
  <si>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</si>
  <si>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</si>
  <si>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</si>
  <si>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</si>
  <si>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</si>
  <si>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</si>
  <si>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</si>
  <si>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</si>
  <si>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</si>
  <si>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</si>
  <si>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</si>
  <si>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</si>
  <si>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</si>
  <si>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</si>
  <si>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</si>
  <si>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</si>
  <si>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</si>
  <si>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</si>
  <si>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</si>
  <si>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</si>
  <si>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</si>
  <si>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</si>
  <si>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4.</t>
  </si>
  <si>
    <t>5.</t>
  </si>
  <si>
    <t>6.</t>
  </si>
  <si>
    <t>7.</t>
  </si>
  <si>
    <t>8.</t>
  </si>
  <si>
    <t>9.</t>
  </si>
  <si>
    <t>10.</t>
  </si>
  <si>
    <t>11.</t>
  </si>
  <si>
    <t>RL Zert 2020
6.4.2</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</si>
  <si>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</si>
  <si>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</si>
  <si>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</si>
  <si>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</si>
  <si>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</si>
  <si>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</si>
  <si>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</si>
  <si>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</si>
  <si>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</si>
  <si>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</si>
  <si>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</si>
  <si>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t>Verarbeitung Ei</t>
  </si>
  <si>
    <t xml:space="preserve">
RL Zert 2020
3.2</t>
  </si>
  <si>
    <t>Der Systemteilnehmer erkennt die Nutzungsbedingungen und Vorgaben der Zertifizierungsstelle und des Labelgebers an.</t>
  </si>
  <si>
    <t>Nachweis über einen gültigen Vertrag mit der Zertifizierungsgesellschaft mit mindestens den Inhalten der ISO/EN 17065:2012 4.1.2 und die Einwilligungserklärung zur Dateneinsicht durch den Deutschen Tierschutzbund.</t>
  </si>
  <si>
    <t>2.4</t>
  </si>
  <si>
    <t>Die Betriebsbeschreibung ist vollständig und aktuell.</t>
  </si>
  <si>
    <t>Alle Korrekturmaßnahmen aus vergangenen Audits wurden umgesetzt und damit die Abweichungen abgestellt.</t>
  </si>
  <si>
    <t>2.5</t>
  </si>
  <si>
    <t>Die Eigenkontrolle wurde durchgeführt und ist dokumentiert.</t>
  </si>
  <si>
    <t>2.9</t>
  </si>
  <si>
    <t>Eine aktuelle Sortimentsliste liegt vor.</t>
  </si>
  <si>
    <t>Dokumentation in der Unternehmensakte, bzw. im Unternehmen vorliegend</t>
  </si>
  <si>
    <t>Aktuelle Produktionsprotokolle liegen vor.</t>
  </si>
  <si>
    <t>Eine Freigabe der Etikettengestaltung / Verpackung und Aufmachung liegt vor.</t>
  </si>
  <si>
    <t>Für jede Logonutzung muss ein Freigabeformular des Deutschen Tierschutzbundes vorliegen. Begleitschreiben (Mail) vorlegen lassen. Das alleinige Vorzeigen des Layouts gilt nicht als Nachweis. Freigabe mit Originalverpackung abgleichen! Keine Stichprobe --&gt; gesamtes Sortiment prüfen.</t>
  </si>
  <si>
    <t>Bei einer zeitlichen Trennung werden die Anforderungen an die Produktionsreihenfolge eingehalten.</t>
  </si>
  <si>
    <t>Überprüfung der Produktionsprotokolle
Verarbeitung in absteigende Wertigkeit der Ware bei zeitlicher Trennung. 
z.B. Bio, TSL und konventionelle Ware</t>
  </si>
  <si>
    <t>2.7.3</t>
  </si>
  <si>
    <t>Zur Vermeidung von Verschleppung wurde eine ordnungsgemäße Reinigung der für die Verarbeitung zur Verfügung stehenden Räume durchgeführt, bzw. ein adäquates Vorgehen angewendet und dokumentiert.</t>
  </si>
  <si>
    <t xml:space="preserve">Überprüfung der Reinigungsprotokolle und Sichtprüfung </t>
  </si>
  <si>
    <t>2. Dokumentenprüfung - spezieller Teil Zutaten</t>
  </si>
  <si>
    <t>Aktuelle Rezepturen liegen vor.</t>
  </si>
  <si>
    <t>2.6</t>
  </si>
  <si>
    <t>Es werden keine Zutaten oder Zusatzstoffe verwendet, die nach der Verordnung über die Rückverfolgbarkeit und Kennzeichnung von GVO deklarationspflichtig sind.</t>
  </si>
  <si>
    <t>Überprüfung der Produktspezifikationen anhand der Zutatenliste</t>
  </si>
  <si>
    <t>2.8.3</t>
  </si>
  <si>
    <t>Es wird kein Karmin bzw. Cochenille (E120) eingesetzt.</t>
  </si>
  <si>
    <t>Die Verwendung weiterer Zutaten tierischen Ursprungs entspricht den Anforderungen.</t>
  </si>
  <si>
    <t>Es dürfen keine weiteren Zutaten tierischer Herkunft verwendet werden, die ein K.O.-Kriterium darstellen.</t>
  </si>
  <si>
    <t>2.8</t>
  </si>
  <si>
    <t>Ein zusammengesetztes Produkt besteht zu mind. 50 % aus TSL Ware oder die TSL-Ware ist namensgebend.</t>
  </si>
  <si>
    <t>z.B. Frischeiwaffeln (namensgebend)
Überprüfung der Rezepturen</t>
  </si>
  <si>
    <t>2.8.1
2.8.2</t>
  </si>
  <si>
    <t>Bei einem zusammengesetzten Produkt wird bei Nicht-Verfügbarkeit des mengenmäßig geringeren Produktes dieses nur durch Zutaten aus zulässiger Herkunft ersetzt.</t>
  </si>
  <si>
    <t>Überprüfung der Rezepturen und Produktspezifikationen
Liste zugelassener Produkte s. Richtlinie</t>
  </si>
  <si>
    <t>3. Physische Prüfung</t>
  </si>
  <si>
    <t>2.7.1</t>
  </si>
  <si>
    <t>Alle Verpackungsarten und Lieferscheine tragen das TSL-Logo der entsprechenden Stufe oder eine einheitliche, eindeutige innerbetriebliche Kennzeichnung mit Einstufungshinweis.</t>
  </si>
  <si>
    <t>Auch Kleinpackungen, Großverpackungen und Umkartons. Bei Kartons, die nicht für den Verbraucher sichtbar sind, genügt das Logo in schwarz/weiß auf dem Etikett. Für Dokumente, Schilder etc. eine Abkürzung, mit Einstufungshinweis (z.B. TSL E, TSL *, TSL 1). Bei den für den Verbraucher sichtbaren Verpackungen gilt Punkt 1.7</t>
  </si>
  <si>
    <t>2.7.2</t>
  </si>
  <si>
    <t>Eine dokumentierte Wareneingangsprüfung liegt vor.</t>
  </si>
  <si>
    <t>Lieferantennachweis, Lieferscheine, Rechnungen, Etiketten je Produkt entsprechend Sortimentsliste. Wareneingangsdokumentation prüfen</t>
  </si>
  <si>
    <t>Im Wareneingang wird sichergestellt, dass sämtliche Wareneingänge zur Herstellung von Produkten mit dem Tierschutzlabel den Vorgaben entsprechen.</t>
  </si>
  <si>
    <t>Nachweis der Konformitätszertifikate der Lieferanten und Kennzeichnung der Zutaten auf warenbegleitenden Dokumenten. Einstufungshinweis ist vorhanden.</t>
  </si>
  <si>
    <t>Zu jeder Zeit erfolgt eine eindeutige Trennung der TSL-Ware von Nicht-TSL-Ware.</t>
  </si>
  <si>
    <t xml:space="preserve">z.B. Gekennzeichnete Stellfläche, gekennzeichnete Kisten, korrekt ausgelobte Ware, korrekte Trennung im Kühlhaus, Trennung während der Bearbeitung der Ware </t>
  </si>
  <si>
    <t>2.7.1
2.7.3</t>
  </si>
  <si>
    <t xml:space="preserve">Ist eine deutliche und konsequente Systematik zur Trennung von TSL-Ware und Nicht-TSL-Ware vorhanden?
z.B. unverwechselbare Kennzeichnung der Waren, Kisten, Stellflächen etc. mit Einstufungshinweis
n.a. bei Prüfung der Premiumstufe   </t>
  </si>
  <si>
    <t xml:space="preserve">Ist eine deutliche und konsequente Systematik zur Trennung von TSL-Ware und Nicht-TSL-Ware vorhanden?
z.B. unverwechselbare Kennzeichnung der Waren, Kisten, Stellflächen etc. mit Einstufungshinweis
n.a. bei Prüfung der Einstiegsstufe   </t>
  </si>
  <si>
    <t>Es wird eindeutig sichergestellt, dass die TSL-Ware in die richtige Verpackung gelangt, bzw. dass ausschließlich TSL-Ware in ausgelobte Verpackung gelangt.</t>
  </si>
  <si>
    <t>Eindeutiges System zur Rückverfolgbarkeit ist etabliert, bspw. Über Artikelnummern.</t>
  </si>
  <si>
    <t>Ein dokumentierter Warenausgang liegt vor.</t>
  </si>
  <si>
    <t>Lieferscheine,  Etiketten je Produkt entsprechend Sortimentsliste. Ausgangsdokumentation prüfen</t>
  </si>
  <si>
    <t>Die Berechnung von Wareneingang und Warenausgang ergab keinen Grund zur Beanstandung.</t>
  </si>
  <si>
    <t>Stichprobenartige Berechnung des Warenstroms für einen Zeitraum von min. 4 Wochen</t>
  </si>
  <si>
    <t>Separate Sammelbehältnisse, eindeutige Kennzeichnung mit Einstufungshinweis
Überprüfung der Dokumentation und Abgleich der Mengen</t>
  </si>
  <si>
    <r>
      <t xml:space="preserve">Überprüfung der Rezeptur
</t>
    </r>
    <r>
      <rPr>
        <b/>
        <sz val="10"/>
        <color theme="1"/>
        <rFont val="Arial"/>
        <family val="2"/>
      </rPr>
      <t>K.O.</t>
    </r>
  </si>
  <si>
    <r>
      <t xml:space="preserve">TSL-Erzeugnisse der </t>
    </r>
    <r>
      <rPr>
        <b/>
        <sz val="10"/>
        <color theme="1"/>
        <rFont val="Arial"/>
        <family val="2"/>
      </rPr>
      <t>Einstiegsstufe</t>
    </r>
    <r>
      <rPr>
        <sz val="10"/>
        <color theme="1"/>
        <rFont val="Arial"/>
        <family val="2"/>
      </rPr>
      <t xml:space="preserve"> werden nur aus tierischen Zutaten hergestellt, die aus der Erzeugung der Einstiegs- und / oder Premiumstufe stammen.</t>
    </r>
  </si>
  <si>
    <r>
      <t xml:space="preserve">TSL-Erzeugnisse der </t>
    </r>
    <r>
      <rPr>
        <b/>
        <sz val="10"/>
        <color theme="1"/>
        <rFont val="Arial"/>
        <family val="2"/>
      </rPr>
      <t>Premiumstufe</t>
    </r>
    <r>
      <rPr>
        <sz val="10"/>
        <color theme="1"/>
        <rFont val="Arial"/>
        <family val="2"/>
      </rPr>
      <t xml:space="preserve"> werden nur aus tierischen Zutaten hergestellt, die aus der Erzeugung der Premiumstufe stammen.</t>
    </r>
  </si>
  <si>
    <r>
      <t xml:space="preserve">Lieferschein/Herkunftsnachweis prüfen
</t>
    </r>
    <r>
      <rPr>
        <b/>
        <sz val="10"/>
        <color theme="1"/>
        <rFont val="Arial"/>
        <family val="2"/>
      </rPr>
      <t>K.O.</t>
    </r>
    <r>
      <rPr>
        <sz val="10"/>
        <color theme="1"/>
        <rFont val="Arial"/>
        <family val="2"/>
      </rPr>
      <t xml:space="preserve">
n.a. bei Prüfung der Premiumstufe</t>
    </r>
  </si>
  <si>
    <r>
      <t xml:space="preserve">Lieferschein/Herkunftsnachweis prüfen
</t>
    </r>
    <r>
      <rPr>
        <b/>
        <sz val="10"/>
        <color theme="1"/>
        <rFont val="Arial"/>
        <family val="2"/>
      </rPr>
      <t>K.O.</t>
    </r>
    <r>
      <rPr>
        <sz val="10"/>
        <color theme="1"/>
        <rFont val="Arial"/>
        <family val="2"/>
      </rPr>
      <t xml:space="preserve">
n.a. bei Prüfung der Einstiegsstufe</t>
    </r>
  </si>
  <si>
    <r>
      <t xml:space="preserve">Eine Identifikation von Waren der </t>
    </r>
    <r>
      <rPr>
        <b/>
        <sz val="10"/>
        <color theme="1"/>
        <rFont val="Arial"/>
        <family val="2"/>
      </rPr>
      <t>Einstiegsstufe</t>
    </r>
    <r>
      <rPr>
        <sz val="10"/>
        <color theme="1"/>
        <rFont val="Arial"/>
        <family val="2"/>
      </rPr>
      <t xml:space="preserve"> ist im Betrieb jederzeit auf allen Produktions-, Verarbeitungs- und Vertriebsstufen durch eine innerbetriebliche Kennzeichnung möglich.</t>
    </r>
  </si>
  <si>
    <r>
      <t xml:space="preserve">Eine Identifikation von Waren der </t>
    </r>
    <r>
      <rPr>
        <b/>
        <sz val="10"/>
        <color theme="1"/>
        <rFont val="Arial"/>
        <family val="2"/>
      </rPr>
      <t>Premiumstufe</t>
    </r>
    <r>
      <rPr>
        <sz val="10"/>
        <color theme="1"/>
        <rFont val="Arial"/>
        <family val="2"/>
      </rPr>
      <t xml:space="preserve"> ist im Betrieb jederzeit auf allen Produktions-, Verarbeitungs- und Vertriebsstufen durch eine innerbetriebliche Kennzeichnung möglich.</t>
    </r>
  </si>
  <si>
    <t>2.9.3</t>
  </si>
  <si>
    <t>3.1</t>
  </si>
  <si>
    <t>3.2</t>
  </si>
  <si>
    <t>Alle 12 Monate wurde anhand der Punkte dieser Checkliste eine Eigenkontrolle zum TSL durchgeführt. Abweichungen und Korrekturmaßnahmen wurden dokumentiert. Die Eigenkontrolle enthält Datum und Unterschrift.</t>
  </si>
  <si>
    <t>Tierische Nebenprodukte (Kat-3-Ware), die für die Herstellung von Heimtiernahrung gesammelt werdem, müssen separat gesammelt und eindeutig gekennzeichnet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</si>
</sst>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42">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4" xfId="0" applyFont="1" applyBorder="1" applyAlignment="1" applyProtection="1">
      <alignment horizontal="center"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0" fillId="0" borderId="0" xfId="0" applyFont="1" applyAlignment="1" applyProtection="1">
      <alignment horizontal="center" vertical="center"/>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8" fillId="0" borderId="0" xfId="0" applyFont="1" applyAlignment="1" applyProtection="1">
      <alignment horizontal="left"/>
    </xf>
    <xf numFmtId="0" fontId="8" fillId="0" borderId="0" xfId="0" applyFont="1" applyAlignment="1" applyProtection="1">
      <alignment horizontal="center"/>
    </xf>
    <xf numFmtId="49" fontId="8" fillId="0" borderId="0" xfId="0" applyNumberFormat="1" applyFont="1" applyProtection="1"/>
    <xf numFmtId="0" fontId="16" fillId="0" borderId="0" xfId="0" applyNumberFormat="1" applyFont="1" applyBorder="1" applyAlignment="1" applyProtection="1">
      <alignment horizontal="left" vertical="center"/>
      <protection locked="0"/>
    </xf>
    <xf numFmtId="165"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49" fontId="8" fillId="0" borderId="0" xfId="0" applyNumberFormat="1"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49" fontId="15" fillId="0" borderId="0" xfId="0" applyNumberFormat="1"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8" fillId="0" borderId="0" xfId="0" applyFont="1" applyAlignment="1" applyProtection="1">
      <alignment vertical="center" wrapText="1"/>
      <protection locked="0"/>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protection locked="0"/>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194">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1" hidden="0"/>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 name="TSL_1" pivot="0" count="9">
      <tableStyleElement type="wholeTable" dxfId="184"/>
      <tableStyleElement type="headerRow" dxfId="183"/>
      <tableStyleElement type="totalRow" dxfId="182"/>
      <tableStyleElement type="firstColumn" dxfId="181"/>
      <tableStyleElement type="lastColumn" dxfId="180"/>
      <tableStyleElement type="firstRowStripe" dxfId="179"/>
      <tableStyleElement type="secondRowStripe" dxfId="178"/>
      <tableStyleElement type="firstColumnStripe" dxfId="177"/>
      <tableStyleElement type="secondColumnStripe" dxfId="17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18" totalsRowShown="0" headerRowDxfId="164" dataDxfId="163" tableBorderDxfId="162">
  <autoFilter ref="B9:M18"/>
  <tableColumns count="12">
    <tableColumn id="1" name="Lfd. Nr" dataDxfId="161">
      <calculatedColumnFormula>CONCATENATE("1.",Prüfkriterien_1[[#This Row],[Hilfsspalte_Num]])</calculatedColumnFormula>
    </tableColumn>
    <tableColumn id="2" name="Hilfsspalte_Num" dataDxfId="160">
      <calculatedColumnFormula>ROW()-ROW(Prüfkriterien_1[[#Headers],[Hilfsspalte_Kom]])</calculatedColumnFormula>
    </tableColumn>
    <tableColumn id="12" name="Hilfsspalte_Kom" dataDxfId="159">
      <calculatedColumnFormula>(Prüfkriterien_1[Hilfsspalte_Num]+10)/10</calculatedColumnFormula>
    </tableColumn>
    <tableColumn id="3" name="Kapitel_x000a_Richtlinie" dataDxfId="158"/>
    <tableColumn id="4" name="Kriterium" dataDxfId="157"/>
    <tableColumn id="5" name="Erläuterung / _x000a_Durchführungshinweis" dataDxfId="156"/>
    <tableColumn id="6" name="Bewertung" dataDxfId="155"/>
    <tableColumn id="7" name="Spalte1" dataDxfId="154"/>
    <tableColumn id="8" name="Spalte2" dataDxfId="153"/>
    <tableColumn id="9" name="Spalte3" dataDxfId="152"/>
    <tableColumn id="10" name="Spalte4" dataDxfId="151"/>
    <tableColumn id="11" name="Beschreibung" dataDxfId="150"/>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84:M89" totalsRowShown="0" headerRowDxfId="29" dataDxfId="28" tableBorderDxfId="27">
  <autoFilter ref="B84:M89"/>
  <tableColumns count="12">
    <tableColumn id="1" name="Spalte1" dataDxfId="26">
      <calculatedColumnFormula>CONCATENATE("10.",Prüfkriterien_10[[#This Row],[Spalte2]])</calculatedColumnFormula>
    </tableColumn>
    <tableColumn id="2" name="Spalte2" dataDxfId="25">
      <calculatedColumnFormula>ROW()-ROW(Prüfkriterien_10[[#Headers],[Spalte3]])</calculatedColumnFormula>
    </tableColumn>
    <tableColumn id="3" name="Spalte3" dataDxfId="24">
      <calculatedColumnFormula>(Prüfkriterien_10[Spalte2]+100)/10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91:M96" totalsRowShown="0" headerRowDxfId="14" dataDxfId="13" tableBorderDxfId="12">
  <autoFilter ref="B91:M96"/>
  <tableColumns count="12">
    <tableColumn id="1" name="Spalte1" dataDxfId="11">
      <calculatedColumnFormula>CONCATENATE("11.",Prüfkriterien_11[[#This Row],[Spalte2]])</calculatedColumnFormula>
    </tableColumn>
    <tableColumn id="2" name="Spalte2" dataDxfId="10">
      <calculatedColumnFormula>ROW()-ROW(Prüfkriterien_11[[#Headers],[Spalte3]])</calculatedColumnFormula>
    </tableColumn>
    <tableColumn id="3" name="Spalte3" dataDxfId="9">
      <calculatedColumnFormula>(Prüfkriterien_11[Spalte2]+110)/10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0:M26" totalsRowShown="0" headerRowDxfId="149" dataDxfId="148" tableBorderDxfId="147">
  <autoFilter ref="B20:M26"/>
  <tableColumns count="12">
    <tableColumn id="1" name="Spalte1" dataDxfId="146">
      <calculatedColumnFormula>CONCATENATE("2.",Prüfkriterien_2[[#This Row],[Spalte2]])</calculatedColumnFormula>
    </tableColumn>
    <tableColumn id="2" name="Spalte2" dataDxfId="145">
      <calculatedColumnFormula>ROW()-ROW(Prüfkriterien_2[[#Headers],[Spalte3]])</calculatedColumnFormula>
    </tableColumn>
    <tableColumn id="3" name="Spalte3" dataDxfId="144">
      <calculatedColumnFormula>(Prüfkriterien_2[[#This Row],[Spalte2]]+20)/10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28:M40" totalsRowShown="0" headerRowDxfId="134" dataDxfId="133" tableBorderDxfId="132">
  <autoFilter ref="B28:M40"/>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2:M47" totalsRowShown="0" headerRowDxfId="119" dataDxfId="118" tableBorderDxfId="117">
  <autoFilter ref="B42:M47"/>
  <tableColumns count="12">
    <tableColumn id="1" name="Spalte1" dataDxfId="116">
      <calculatedColumnFormula>CONCATENATE("4.",Prüfkriterien_4[[#This Row],[Spalte2]])</calculatedColumnFormula>
    </tableColumn>
    <tableColumn id="2" name="Spalte2" dataDxfId="115">
      <calculatedColumnFormula>ROW()-ROW(Prüfkriterien_4[[#Headers],[Spalte3]])</calculatedColumnFormula>
    </tableColumn>
    <tableColumn id="3" name="Spalte3" dataDxfId="114">
      <calculatedColumnFormula>(Prüfkriterien_4[Spalte2]+40)/10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49:M54" totalsRowShown="0" headerRowDxfId="104" dataDxfId="103" tableBorderDxfId="102">
  <autoFilter ref="B49:M54"/>
  <tableColumns count="12">
    <tableColumn id="1" name="Spalte1" dataDxfId="101">
      <calculatedColumnFormula>CONCATENATE("5.",Prüfkriterien_5[[#This Row],[Spalte2]])</calculatedColumnFormula>
    </tableColumn>
    <tableColumn id="2" name="Spalte2" dataDxfId="100">
      <calculatedColumnFormula>ROW()-ROW(Prüfkriterien_5[[#Headers],[Spalte3]])</calculatedColumnFormula>
    </tableColumn>
    <tableColumn id="3" name="Spalte3" dataDxfId="99">
      <calculatedColumnFormula>(Prüfkriterien_5[Spalte2]+50)/10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56:M61" totalsRowShown="0" headerRowDxfId="89" dataDxfId="88" tableBorderDxfId="87">
  <autoFilter ref="B56:M61"/>
  <tableColumns count="12">
    <tableColumn id="1" name="Spalte1" dataDxfId="86">
      <calculatedColumnFormula>CONCATENATE("6.",Prüfkriterien_6[[#This Row],[Spalte2]])</calculatedColumnFormula>
    </tableColumn>
    <tableColumn id="2" name="Spalte2" dataDxfId="85">
      <calculatedColumnFormula>ROW()-ROW(Prüfkriterien_6[[#Headers],[Spalte3]])</calculatedColumnFormula>
    </tableColumn>
    <tableColumn id="3" name="Spalte3" dataDxfId="84">
      <calculatedColumnFormula>(Prüfkriterien_6[Spalte2]+60)/10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63:M68" totalsRowShown="0" headerRowDxfId="74" dataDxfId="73" tableBorderDxfId="72">
  <autoFilter ref="B63:M68"/>
  <tableColumns count="12">
    <tableColumn id="1" name="Spalte1" dataDxfId="71">
      <calculatedColumnFormula>CONCATENATE("7.",Prüfkriterien_7[[#This Row],[Spalte2]])</calculatedColumnFormula>
    </tableColumn>
    <tableColumn id="2" name="Spalte2" dataDxfId="70">
      <calculatedColumnFormula>ROW()-ROW(Prüfkriterien_7[[#Headers],[Spalte3]])</calculatedColumnFormula>
    </tableColumn>
    <tableColumn id="3" name="Spalte3" dataDxfId="69">
      <calculatedColumnFormula>(Prüfkriterien_7[Spalte2]+70)/10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70:M75" totalsRowShown="0" headerRowDxfId="59" dataDxfId="58" tableBorderDxfId="57">
  <autoFilter ref="B70:M75"/>
  <tableColumns count="12">
    <tableColumn id="1" name="Spalte1" dataDxfId="56">
      <calculatedColumnFormula>CONCATENATE("8.",Prüfkriterien_8[[#This Row],[Spalte2]])</calculatedColumnFormula>
    </tableColumn>
    <tableColumn id="2" name="Spalte2" dataDxfId="55">
      <calculatedColumnFormula>ROW()-ROW(Prüfkriterien_8[[#Headers],[Spalte3]])</calculatedColumnFormula>
    </tableColumn>
    <tableColumn id="3" name="Spalte3" dataDxfId="54">
      <calculatedColumnFormula>(Prüfkriterien_8[Spalte2]+80)/10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77:M82" totalsRowShown="0" headerRowDxfId="44" dataDxfId="43" tableBorderDxfId="42">
  <autoFilter ref="B77:M82"/>
  <tableColumns count="12">
    <tableColumn id="1" name="Spalte1" dataDxfId="41">
      <calculatedColumnFormula>CONCATENATE("9.",Prüfkriterien_9[[#This Row],[Spalte2]])</calculatedColumnFormula>
    </tableColumn>
    <tableColumn id="2" name="Spalte2" dataDxfId="40">
      <calculatedColumnFormula>ROW()-ROW(Prüfkriterien_9[[#Headers],[Spalte3]])</calculatedColumnFormula>
    </tableColumn>
    <tableColumn id="3" name="Spalte3" dataDxfId="39">
      <calculatedColumnFormula>(Prüfkriterien_9[Spalte2]+90)/10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1"/>
  <sheetViews>
    <sheetView tabSelected="1" topLeftCell="A7" zoomScale="90" zoomScaleNormal="90" zoomScalePageLayoutView="70" workbookViewId="0">
      <selection activeCell="F40" sqref="F40"/>
    </sheetView>
  </sheetViews>
  <sheetFormatPr baseColWidth="10" defaultColWidth="8.85546875" defaultRowHeight="14.25" x14ac:dyDescent="0.2"/>
  <cols>
    <col min="1" max="1" width="1.140625" style="6" customWidth="1"/>
    <col min="2" max="2" width="3.5703125" style="6" customWidth="1"/>
    <col min="3" max="3" width="1.5703125" style="6" customWidth="1"/>
    <col min="4" max="5" width="8.5703125" style="6" customWidth="1"/>
    <col min="6" max="6" width="40.5703125" style="6" customWidth="1"/>
    <col min="7" max="7" width="26.5703125" style="6" customWidth="1"/>
    <col min="8" max="8" width="18.5703125" style="6" customWidth="1"/>
    <col min="9" max="9" width="26.5703125" style="6" customWidth="1"/>
    <col min="10" max="10" width="18.5703125" style="6" customWidth="1"/>
    <col min="11" max="11" width="26.5703125" style="6" customWidth="1"/>
    <col min="12" max="12" width="18.5703125" style="6" customWidth="1"/>
    <col min="13" max="13" width="1.140625" style="6" customWidth="1"/>
    <col min="14" max="16384" width="8.85546875" style="6"/>
  </cols>
  <sheetData>
    <row r="1" spans="2:12" ht="6" customHeight="1" x14ac:dyDescent="0.2"/>
    <row r="2" spans="2:12" s="10" customFormat="1" ht="18" customHeight="1" x14ac:dyDescent="0.25">
      <c r="B2" s="106" t="str">
        <f>"Checkliste "&amp;_RLV&amp;""</f>
        <v>Checkliste Verarbeitung Ei</v>
      </c>
      <c r="C2" s="106"/>
      <c r="D2" s="106"/>
      <c r="E2" s="106"/>
      <c r="F2" s="106"/>
      <c r="G2" s="106"/>
      <c r="H2" s="106"/>
      <c r="I2" s="106"/>
      <c r="J2" s="106"/>
      <c r="K2" s="106"/>
      <c r="L2" s="106"/>
    </row>
    <row r="3" spans="2:12" ht="6" customHeight="1" x14ac:dyDescent="0.2"/>
    <row r="4" spans="2:12" ht="27" customHeight="1" x14ac:dyDescent="0.2"/>
    <row r="5" spans="2:12" s="28" customFormat="1" ht="27" customHeight="1" x14ac:dyDescent="0.25">
      <c r="B5" s="107" t="s">
        <v>0</v>
      </c>
      <c r="C5" s="107"/>
      <c r="D5" s="107"/>
      <c r="E5" s="107"/>
      <c r="F5" s="107"/>
      <c r="G5" s="107"/>
      <c r="H5" s="107"/>
      <c r="I5" s="107"/>
      <c r="J5" s="107"/>
      <c r="K5" s="107"/>
      <c r="L5" s="107"/>
    </row>
    <row r="6" spans="2:12" s="28" customFormat="1" ht="29.45" customHeight="1" x14ac:dyDescent="0.25">
      <c r="B6" s="94" t="s">
        <v>88</v>
      </c>
      <c r="C6" s="94"/>
      <c r="D6" s="94"/>
      <c r="E6" s="94"/>
      <c r="F6" s="94"/>
      <c r="G6" s="96"/>
      <c r="H6" s="96"/>
      <c r="I6" s="96"/>
      <c r="J6" s="96"/>
      <c r="K6" s="96"/>
      <c r="L6" s="96"/>
    </row>
    <row r="7" spans="2:12" s="28" customFormat="1" ht="29.45" customHeight="1" x14ac:dyDescent="0.25">
      <c r="B7" s="94" t="s">
        <v>87</v>
      </c>
      <c r="C7" s="94"/>
      <c r="D7" s="94"/>
      <c r="E7" s="94"/>
      <c r="F7" s="94"/>
      <c r="G7" s="96"/>
      <c r="H7" s="96"/>
      <c r="I7" s="96"/>
      <c r="J7" s="96"/>
      <c r="K7" s="96"/>
      <c r="L7" s="96"/>
    </row>
    <row r="8" spans="2:12" s="28" customFormat="1" ht="29.45" customHeight="1" x14ac:dyDescent="0.25">
      <c r="B8" s="94" t="s">
        <v>1</v>
      </c>
      <c r="C8" s="94"/>
      <c r="D8" s="94"/>
      <c r="E8" s="94"/>
      <c r="F8" s="94"/>
      <c r="G8" s="96"/>
      <c r="H8" s="96"/>
      <c r="I8" s="96"/>
      <c r="J8" s="96"/>
      <c r="K8" s="96"/>
      <c r="L8" s="96"/>
    </row>
    <row r="9" spans="2:12" s="28" customFormat="1" ht="29.45" customHeight="1" x14ac:dyDescent="0.25">
      <c r="B9" s="94" t="s">
        <v>2</v>
      </c>
      <c r="C9" s="94"/>
      <c r="D9" s="94"/>
      <c r="E9" s="94"/>
      <c r="F9" s="94"/>
      <c r="G9" s="96"/>
      <c r="H9" s="96"/>
      <c r="I9" s="96"/>
      <c r="J9" s="96"/>
      <c r="K9" s="96"/>
      <c r="L9" s="96"/>
    </row>
    <row r="10" spans="2:12" s="28" customFormat="1" ht="29.45" customHeight="1" x14ac:dyDescent="0.25">
      <c r="B10" s="94" t="s">
        <v>3</v>
      </c>
      <c r="C10" s="94"/>
      <c r="D10" s="94"/>
      <c r="E10" s="94"/>
      <c r="F10" s="94"/>
      <c r="G10" s="96"/>
      <c r="H10" s="96"/>
      <c r="I10" s="96"/>
      <c r="J10" s="96"/>
      <c r="K10" s="96"/>
      <c r="L10" s="96"/>
    </row>
    <row r="11" spans="2:12" s="28" customFormat="1" ht="29.45" customHeight="1" x14ac:dyDescent="0.25">
      <c r="B11" s="94" t="s">
        <v>4</v>
      </c>
      <c r="C11" s="94"/>
      <c r="D11" s="94"/>
      <c r="E11" s="94"/>
      <c r="F11" s="94"/>
      <c r="G11" s="96"/>
      <c r="H11" s="96"/>
      <c r="I11" s="96"/>
      <c r="J11" s="96"/>
      <c r="K11" s="96"/>
      <c r="L11" s="96"/>
    </row>
    <row r="12" spans="2:12" s="28" customFormat="1" ht="29.45" customHeight="1" x14ac:dyDescent="0.25">
      <c r="B12" s="94" t="s">
        <v>5</v>
      </c>
      <c r="C12" s="94"/>
      <c r="D12" s="94"/>
      <c r="E12" s="94"/>
      <c r="F12" s="94"/>
      <c r="G12" s="96"/>
      <c r="H12" s="96"/>
      <c r="I12" s="96"/>
      <c r="J12" s="96"/>
      <c r="K12" s="96"/>
      <c r="L12" s="96"/>
    </row>
    <row r="13" spans="2:12" s="28" customFormat="1" ht="29.45" customHeight="1" x14ac:dyDescent="0.25">
      <c r="B13" s="94" t="s">
        <v>6</v>
      </c>
      <c r="C13" s="94"/>
      <c r="D13" s="94"/>
      <c r="E13" s="94"/>
      <c r="F13" s="94"/>
      <c r="G13" s="40" t="s">
        <v>64</v>
      </c>
      <c r="H13" s="73"/>
      <c r="I13" s="40" t="s">
        <v>65</v>
      </c>
      <c r="J13" s="73"/>
      <c r="K13" s="40" t="s">
        <v>66</v>
      </c>
      <c r="L13" s="73"/>
    </row>
    <row r="14" spans="2:12" s="28" customFormat="1" ht="29.45" customHeight="1" x14ac:dyDescent="0.25">
      <c r="B14" s="100" t="s">
        <v>63</v>
      </c>
      <c r="C14" s="100"/>
      <c r="D14" s="100"/>
      <c r="E14" s="100"/>
      <c r="F14" s="100"/>
      <c r="G14" s="97"/>
      <c r="H14" s="97"/>
      <c r="I14" s="97"/>
      <c r="J14" s="97"/>
      <c r="K14" s="97"/>
      <c r="L14" s="97"/>
    </row>
    <row r="15" spans="2:12" s="28" customFormat="1" ht="29.45" customHeight="1" x14ac:dyDescent="0.25">
      <c r="B15" s="100" t="s">
        <v>7</v>
      </c>
      <c r="C15" s="100"/>
      <c r="D15" s="100"/>
      <c r="E15" s="100"/>
      <c r="F15" s="100"/>
      <c r="G15" s="74" t="s">
        <v>62</v>
      </c>
      <c r="H15" s="13"/>
      <c r="I15" s="74" t="s">
        <v>10</v>
      </c>
      <c r="J15" s="13"/>
      <c r="K15" s="74" t="s">
        <v>11</v>
      </c>
      <c r="L15" s="14"/>
    </row>
    <row r="16" spans="2:12" s="28" customFormat="1" ht="29.45" customHeight="1" x14ac:dyDescent="0.25">
      <c r="B16" s="100" t="s">
        <v>8</v>
      </c>
      <c r="C16" s="100"/>
      <c r="D16" s="100"/>
      <c r="E16" s="100"/>
      <c r="F16" s="100"/>
      <c r="G16" s="98"/>
      <c r="H16" s="98"/>
      <c r="I16" s="98"/>
      <c r="J16" s="98"/>
      <c r="K16" s="98"/>
      <c r="L16" s="98"/>
    </row>
    <row r="17" spans="2:12" s="28" customFormat="1" ht="29.45" customHeight="1" x14ac:dyDescent="0.25">
      <c r="B17" s="100" t="s">
        <v>9</v>
      </c>
      <c r="C17" s="100"/>
      <c r="D17" s="100"/>
      <c r="E17" s="100"/>
      <c r="F17" s="100"/>
      <c r="G17" s="98"/>
      <c r="H17" s="98"/>
      <c r="I17" s="98"/>
      <c r="J17" s="98"/>
      <c r="K17" s="98"/>
      <c r="L17" s="98"/>
    </row>
    <row r="18" spans="2:12" ht="29.25" customHeight="1" x14ac:dyDescent="0.2">
      <c r="B18" s="100" t="s">
        <v>90</v>
      </c>
      <c r="C18" s="100"/>
      <c r="D18" s="100"/>
      <c r="E18" s="100"/>
      <c r="F18" s="100"/>
      <c r="G18" s="104"/>
      <c r="H18" s="104"/>
      <c r="I18" s="104"/>
      <c r="J18" s="104"/>
      <c r="K18" s="104"/>
      <c r="L18" s="104"/>
    </row>
    <row r="21" spans="2:12" s="10" customFormat="1" ht="14.1" customHeight="1" x14ac:dyDescent="0.2">
      <c r="B21" s="99" t="s">
        <v>12</v>
      </c>
      <c r="C21" s="99"/>
      <c r="D21" s="99"/>
      <c r="E21" s="99"/>
      <c r="F21" s="99"/>
      <c r="G21" s="99"/>
      <c r="H21" s="99"/>
      <c r="I21" s="99"/>
      <c r="J21" s="99"/>
      <c r="K21" s="99"/>
      <c r="L21" s="99"/>
    </row>
    <row r="22" spans="2:12" ht="6.6" customHeight="1" x14ac:dyDescent="0.2">
      <c r="B22" s="2"/>
      <c r="C22" s="2"/>
      <c r="D22" s="2"/>
      <c r="E22" s="2"/>
      <c r="F22" s="2"/>
      <c r="G22" s="2"/>
      <c r="H22" s="2"/>
      <c r="I22" s="2"/>
      <c r="J22" s="2"/>
      <c r="K22" s="2"/>
      <c r="L22" s="2"/>
    </row>
    <row r="23" spans="2:12" s="10" customFormat="1" ht="14.1" customHeight="1" x14ac:dyDescent="0.25">
      <c r="B23" s="15"/>
      <c r="C23" s="37"/>
      <c r="D23" s="83" t="s">
        <v>13</v>
      </c>
      <c r="E23" s="83"/>
      <c r="F23" s="83"/>
      <c r="G23" s="83"/>
      <c r="H23" s="83"/>
      <c r="I23" s="83"/>
      <c r="J23" s="83"/>
      <c r="K23" s="83"/>
      <c r="L23" s="83"/>
    </row>
    <row r="24" spans="2:12" ht="14.1" customHeight="1" x14ac:dyDescent="0.2">
      <c r="B24" s="3"/>
      <c r="C24" s="3"/>
      <c r="D24" s="82"/>
      <c r="E24" s="82"/>
      <c r="F24" s="82"/>
      <c r="G24" s="82"/>
      <c r="H24" s="82"/>
      <c r="I24" s="82"/>
      <c r="J24" s="82"/>
      <c r="K24" s="82"/>
      <c r="L24" s="82"/>
    </row>
    <row r="25" spans="2:12" ht="14.1" customHeight="1" x14ac:dyDescent="0.2">
      <c r="B25" s="15"/>
      <c r="C25" s="37"/>
      <c r="D25" s="83" t="s">
        <v>14</v>
      </c>
      <c r="E25" s="83"/>
      <c r="F25" s="83"/>
      <c r="G25" s="83"/>
      <c r="H25" s="83"/>
      <c r="I25" s="83"/>
      <c r="J25" s="83"/>
      <c r="K25" s="83"/>
      <c r="L25" s="83"/>
    </row>
    <row r="26" spans="2:12" x14ac:dyDescent="0.2">
      <c r="B26" s="2"/>
      <c r="C26" s="2"/>
      <c r="D26" s="2"/>
      <c r="E26" s="2"/>
      <c r="F26" s="2"/>
      <c r="G26" s="2"/>
      <c r="H26" s="2"/>
      <c r="I26" s="2"/>
      <c r="J26" s="2"/>
      <c r="K26" s="2"/>
      <c r="L26" s="2"/>
    </row>
    <row r="27" spans="2:12" ht="27" customHeight="1" x14ac:dyDescent="0.2">
      <c r="B27" s="103" t="s">
        <v>89</v>
      </c>
      <c r="C27" s="103"/>
      <c r="D27" s="103"/>
      <c r="E27" s="103"/>
      <c r="F27" s="103"/>
      <c r="G27" s="103"/>
      <c r="H27" s="103"/>
      <c r="I27" s="103"/>
      <c r="J27" s="103"/>
      <c r="K27" s="103"/>
      <c r="L27" s="103"/>
    </row>
    <row r="29" spans="2:12" x14ac:dyDescent="0.2">
      <c r="B29" s="105"/>
      <c r="C29" s="105"/>
      <c r="D29" s="105"/>
      <c r="E29" s="105"/>
      <c r="F29" s="105"/>
      <c r="G29" s="41"/>
      <c r="H29" s="41"/>
      <c r="I29" s="41"/>
      <c r="J29" s="41"/>
      <c r="K29" s="41"/>
      <c r="L29" s="41"/>
    </row>
    <row r="30" spans="2:12" ht="14.45" customHeight="1" x14ac:dyDescent="0.2">
      <c r="B30" s="95" t="s">
        <v>16</v>
      </c>
      <c r="C30" s="95"/>
      <c r="D30" s="95"/>
      <c r="E30" s="95"/>
      <c r="F30" s="102" t="s">
        <v>19</v>
      </c>
      <c r="G30" s="102"/>
      <c r="H30" s="102"/>
      <c r="I30" s="102"/>
      <c r="J30" s="102"/>
      <c r="K30" s="101" t="s">
        <v>18</v>
      </c>
      <c r="L30" s="101"/>
    </row>
    <row r="31" spans="2:12" ht="6" customHeight="1" x14ac:dyDescent="0.2"/>
  </sheetData>
  <sheetProtection password="AA96" sheet="1" objects="1" scenarios="1" formatCells="0"/>
  <mergeCells count="32">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abSelected="1" topLeftCell="A2" zoomScale="90" zoomScaleNormal="90" workbookViewId="0">
      <selection activeCell="F40" sqref="F40"/>
    </sheetView>
  </sheetViews>
  <sheetFormatPr baseColWidth="10" defaultColWidth="8.85546875" defaultRowHeight="14.25" x14ac:dyDescent="0.25"/>
  <cols>
    <col min="1" max="1" width="1.140625" style="10" customWidth="1"/>
    <col min="2" max="2" width="8.5703125" style="10" customWidth="1"/>
    <col min="3" max="3" width="24.5703125" style="10" customWidth="1"/>
    <col min="4" max="5" width="32.5703125" style="10" customWidth="1"/>
    <col min="6" max="6" width="16.5703125" style="16" customWidth="1"/>
    <col min="7" max="7" width="40.5703125" style="10" customWidth="1"/>
    <col min="8" max="8" width="24.5703125" style="10" customWidth="1"/>
    <col min="9" max="9" width="16.5703125" style="10" customWidth="1"/>
    <col min="10" max="10" width="1.140625" style="10" customWidth="1"/>
    <col min="11" max="16384" width="8.85546875" style="10"/>
  </cols>
  <sheetData>
    <row r="1" spans="2:9" ht="6" customHeight="1" x14ac:dyDescent="0.25"/>
    <row r="2" spans="2:9" s="38" customFormat="1" ht="18" customHeight="1" x14ac:dyDescent="0.25">
      <c r="B2" s="120" t="str">
        <f>"Checkliste "&amp;_RLV&amp;""</f>
        <v>Checkliste Verarbeitung Ei</v>
      </c>
      <c r="C2" s="120"/>
      <c r="D2" s="120"/>
      <c r="E2" s="120"/>
      <c r="F2" s="120"/>
      <c r="G2" s="120"/>
      <c r="H2" s="120"/>
      <c r="I2" s="120"/>
    </row>
    <row r="3" spans="2:9" s="19" customFormat="1" ht="6" customHeight="1" x14ac:dyDescent="0.25">
      <c r="B3" s="17"/>
      <c r="C3" s="17"/>
      <c r="D3" s="17"/>
      <c r="E3" s="17"/>
      <c r="F3" s="18"/>
      <c r="G3" s="18"/>
      <c r="H3" s="18"/>
      <c r="I3" s="17"/>
    </row>
    <row r="4" spans="2:9" ht="27" customHeight="1" x14ac:dyDescent="0.25">
      <c r="B4" s="20" t="s">
        <v>20</v>
      </c>
      <c r="C4" s="111"/>
      <c r="D4" s="111"/>
      <c r="E4" s="111"/>
      <c r="F4" s="111"/>
      <c r="G4" s="111"/>
      <c r="H4" s="22"/>
      <c r="I4" s="61"/>
    </row>
    <row r="5" spans="2:9" ht="27" customHeight="1" x14ac:dyDescent="0.25">
      <c r="B5" s="110" t="s">
        <v>21</v>
      </c>
      <c r="C5" s="110"/>
      <c r="D5" s="110"/>
      <c r="E5" s="110"/>
      <c r="F5" s="110"/>
      <c r="G5" s="110"/>
      <c r="H5" s="110"/>
      <c r="I5" s="110"/>
    </row>
    <row r="6" spans="2:9" s="16" customFormat="1" ht="27" customHeight="1" x14ac:dyDescent="0.25">
      <c r="B6" s="5" t="s">
        <v>22</v>
      </c>
      <c r="C6" s="5" t="s">
        <v>68</v>
      </c>
      <c r="D6" s="115" t="s">
        <v>23</v>
      </c>
      <c r="E6" s="116"/>
      <c r="F6" s="4" t="s">
        <v>32</v>
      </c>
      <c r="G6" s="5" t="s">
        <v>25</v>
      </c>
      <c r="H6" s="5" t="s">
        <v>26</v>
      </c>
      <c r="I6" s="5" t="s">
        <v>27</v>
      </c>
    </row>
    <row r="7" spans="2:9" ht="56.1" customHeight="1" x14ac:dyDescent="0.25">
      <c r="B7" s="5">
        <v>1</v>
      </c>
      <c r="C7" s="1"/>
      <c r="D7" s="117"/>
      <c r="E7" s="118"/>
      <c r="F7" s="80"/>
      <c r="G7" s="1"/>
      <c r="H7" s="1"/>
      <c r="I7" s="1"/>
    </row>
    <row r="8" spans="2:9" ht="56.1" customHeight="1" x14ac:dyDescent="0.25">
      <c r="B8" s="5">
        <v>2</v>
      </c>
      <c r="C8" s="1"/>
      <c r="D8" s="117"/>
      <c r="E8" s="118"/>
      <c r="F8" s="81"/>
      <c r="G8" s="1"/>
      <c r="H8" s="1"/>
      <c r="I8" s="1"/>
    </row>
    <row r="9" spans="2:9" ht="56.1" customHeight="1" x14ac:dyDescent="0.25">
      <c r="B9" s="5">
        <v>3</v>
      </c>
      <c r="C9" s="1"/>
      <c r="D9" s="117"/>
      <c r="E9" s="118"/>
      <c r="F9" s="81"/>
      <c r="G9" s="1"/>
      <c r="H9" s="1"/>
      <c r="I9" s="1"/>
    </row>
    <row r="10" spans="2:9" ht="56.1" customHeight="1" x14ac:dyDescent="0.25">
      <c r="B10" s="5">
        <v>4</v>
      </c>
      <c r="C10" s="1"/>
      <c r="D10" s="117"/>
      <c r="E10" s="118"/>
      <c r="F10" s="81"/>
      <c r="G10" s="1"/>
      <c r="H10" s="1"/>
      <c r="I10" s="1"/>
    </row>
    <row r="11" spans="2:9" ht="56.1" customHeight="1" x14ac:dyDescent="0.25">
      <c r="B11" s="5">
        <v>5</v>
      </c>
      <c r="C11" s="1"/>
      <c r="D11" s="117"/>
      <c r="E11" s="118"/>
      <c r="F11" s="81"/>
      <c r="G11" s="1"/>
      <c r="H11" s="1"/>
      <c r="I11" s="1"/>
    </row>
    <row r="12" spans="2:9" ht="56.1" customHeight="1" x14ac:dyDescent="0.25">
      <c r="B12" s="5">
        <v>6</v>
      </c>
      <c r="C12" s="1"/>
      <c r="D12" s="117"/>
      <c r="E12" s="118"/>
      <c r="F12" s="81"/>
      <c r="G12" s="1"/>
      <c r="H12" s="1"/>
      <c r="I12" s="1"/>
    </row>
    <row r="13" spans="2:9" ht="56.1" customHeight="1" x14ac:dyDescent="0.25">
      <c r="B13" s="5">
        <v>7</v>
      </c>
      <c r="C13" s="1"/>
      <c r="D13" s="117"/>
      <c r="E13" s="118"/>
      <c r="F13" s="81"/>
      <c r="G13" s="1"/>
      <c r="H13" s="1"/>
      <c r="I13" s="1"/>
    </row>
    <row r="14" spans="2:9" ht="56.1" customHeight="1" x14ac:dyDescent="0.25">
      <c r="B14" s="5">
        <v>8</v>
      </c>
      <c r="C14" s="1"/>
      <c r="D14" s="117"/>
      <c r="E14" s="118"/>
      <c r="F14" s="81"/>
      <c r="G14" s="1"/>
      <c r="H14" s="1"/>
      <c r="I14" s="1"/>
    </row>
    <row r="15" spans="2:9" ht="56.1" customHeight="1" x14ac:dyDescent="0.25">
      <c r="B15" s="5">
        <v>9</v>
      </c>
      <c r="C15" s="1"/>
      <c r="D15" s="117"/>
      <c r="E15" s="118"/>
      <c r="F15" s="81"/>
      <c r="G15" s="1"/>
      <c r="H15" s="1"/>
      <c r="I15" s="1"/>
    </row>
    <row r="16" spans="2:9" ht="56.1" customHeight="1" x14ac:dyDescent="0.25">
      <c r="B16" s="5">
        <v>10</v>
      </c>
      <c r="C16" s="1"/>
      <c r="D16" s="117"/>
      <c r="E16" s="118"/>
      <c r="F16" s="81"/>
      <c r="G16" s="1"/>
      <c r="H16" s="1"/>
      <c r="I16" s="1"/>
    </row>
    <row r="17" spans="2:9" x14ac:dyDescent="0.25">
      <c r="B17" s="112" t="s">
        <v>31</v>
      </c>
      <c r="C17" s="112"/>
      <c r="D17" s="112"/>
      <c r="E17" s="112"/>
      <c r="F17" s="3"/>
      <c r="G17" s="20"/>
      <c r="H17" s="20"/>
      <c r="I17" s="20"/>
    </row>
    <row r="19" spans="2:9" ht="28.35" customHeight="1" x14ac:dyDescent="0.25">
      <c r="B19" s="113" t="s">
        <v>67</v>
      </c>
      <c r="C19" s="114"/>
      <c r="D19" s="114"/>
      <c r="E19" s="114"/>
      <c r="F19" s="114"/>
      <c r="G19" s="114"/>
      <c r="H19" s="114"/>
      <c r="I19" s="114"/>
    </row>
    <row r="22" spans="2:9" x14ac:dyDescent="0.25">
      <c r="B22" s="119"/>
      <c r="C22" s="119"/>
      <c r="D22" s="119"/>
      <c r="E22" s="24"/>
      <c r="F22" s="25"/>
      <c r="G22" s="24"/>
      <c r="H22" s="24"/>
      <c r="I22" s="24"/>
    </row>
    <row r="23" spans="2:9" x14ac:dyDescent="0.25">
      <c r="B23" s="108" t="s">
        <v>16</v>
      </c>
      <c r="C23" s="108"/>
      <c r="E23" s="109" t="s">
        <v>17</v>
      </c>
      <c r="F23" s="109"/>
      <c r="G23" s="109"/>
      <c r="H23" s="101" t="s">
        <v>18</v>
      </c>
      <c r="I23" s="101"/>
    </row>
  </sheetData>
  <sheetProtection password="AA96" sheet="1" objects="1" scenarios="1"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75" priority="1" operator="containsText" text="sAbw">
      <formula>NOT(ISERROR(SEARCH("sAbw",F7)))</formula>
    </cfRule>
    <cfRule type="containsText" dxfId="174" priority="2" operator="containsText" text="lAbw">
      <formula>NOT(ISERROR(SEARCH("lAbw",F7)))</formula>
    </cfRule>
    <cfRule type="containsText" dxfId="17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3"/>
  </sheetPr>
  <dimension ref="B1:M97"/>
  <sheetViews>
    <sheetView tabSelected="1" view="pageBreakPreview" zoomScale="60" zoomScaleNormal="90" workbookViewId="0">
      <pane ySplit="7" topLeftCell="A18" activePane="bottomLeft" state="frozen"/>
      <selection activeCell="G7" sqref="G7:L7"/>
      <selection pane="bottomLeft" activeCell="F40" sqref="F40"/>
    </sheetView>
  </sheetViews>
  <sheetFormatPr baseColWidth="10" defaultColWidth="8.85546875" defaultRowHeight="12.75" x14ac:dyDescent="0.2"/>
  <cols>
    <col min="1" max="1" width="1.140625" style="2" customWidth="1"/>
    <col min="2" max="2" width="8.5703125" style="64" customWidth="1"/>
    <col min="3" max="4" width="18.42578125" style="65" hidden="1" customWidth="1"/>
    <col min="5" max="5" width="12.5703125" style="66" customWidth="1"/>
    <col min="6" max="7" width="40.5703125" style="2" customWidth="1"/>
    <col min="8" max="10" width="9.5703125" style="2" customWidth="1"/>
    <col min="11" max="11" width="10.42578125" style="2" customWidth="1"/>
    <col min="12" max="12" width="10.5703125" style="2" customWidth="1"/>
    <col min="13" max="13" width="52.5703125" style="2" customWidth="1"/>
    <col min="14" max="14" width="1.140625" style="2" customWidth="1"/>
    <col min="15" max="16384" width="8.85546875" style="2"/>
  </cols>
  <sheetData>
    <row r="1" spans="2:13" s="10" customFormat="1" ht="6" customHeight="1" x14ac:dyDescent="0.25">
      <c r="B1" s="28"/>
      <c r="C1" s="16"/>
      <c r="D1" s="16"/>
      <c r="G1" s="16"/>
    </row>
    <row r="2" spans="2:13" s="38" customFormat="1" ht="18" customHeight="1" x14ac:dyDescent="0.25">
      <c r="B2" s="106" t="str">
        <f>"Checkliste "&amp;_RLV&amp;""</f>
        <v>Checkliste Verarbeitung Ei</v>
      </c>
      <c r="C2" s="106"/>
      <c r="D2" s="106"/>
      <c r="E2" s="106"/>
      <c r="F2" s="106"/>
      <c r="G2" s="106"/>
      <c r="H2" s="106"/>
      <c r="I2" s="106"/>
      <c r="J2" s="106"/>
      <c r="K2" s="106"/>
      <c r="L2" s="106"/>
      <c r="M2" s="106"/>
    </row>
    <row r="3" spans="2:13" s="19" customFormat="1" ht="6" customHeight="1" x14ac:dyDescent="0.25">
      <c r="B3" s="18"/>
      <c r="C3" s="35"/>
      <c r="D3" s="35"/>
      <c r="E3" s="17"/>
      <c r="F3" s="17"/>
      <c r="G3" s="18"/>
      <c r="H3" s="18"/>
      <c r="I3" s="18"/>
      <c r="J3" s="17"/>
    </row>
    <row r="4" spans="2:13" s="10" customFormat="1" ht="27" customHeight="1" x14ac:dyDescent="0.25">
      <c r="B4" s="21" t="s">
        <v>20</v>
      </c>
      <c r="C4" s="128"/>
      <c r="D4" s="128"/>
      <c r="E4" s="128"/>
      <c r="F4" s="128"/>
      <c r="G4" s="128"/>
      <c r="H4" s="128"/>
      <c r="I4" s="128"/>
      <c r="J4" s="128"/>
      <c r="K4" s="128"/>
      <c r="M4" s="78"/>
    </row>
    <row r="5" spans="2:13" ht="27" customHeight="1" x14ac:dyDescent="0.2">
      <c r="B5" s="110" t="s">
        <v>33</v>
      </c>
      <c r="C5" s="110"/>
      <c r="D5" s="110"/>
      <c r="E5" s="110"/>
      <c r="F5" s="110"/>
      <c r="G5" s="110"/>
      <c r="H5" s="110"/>
      <c r="I5" s="110"/>
      <c r="J5" s="110"/>
      <c r="K5" s="110"/>
      <c r="L5" s="110"/>
      <c r="M5" s="110"/>
    </row>
    <row r="6" spans="2:13" s="27" customFormat="1" ht="26.45" customHeight="1" x14ac:dyDescent="0.25">
      <c r="B6" s="129" t="s">
        <v>34</v>
      </c>
      <c r="C6" s="131" t="s">
        <v>50</v>
      </c>
      <c r="D6" s="131" t="s">
        <v>51</v>
      </c>
      <c r="E6" s="133" t="s">
        <v>35</v>
      </c>
      <c r="F6" s="131" t="s">
        <v>36</v>
      </c>
      <c r="G6" s="135" t="s">
        <v>37</v>
      </c>
      <c r="H6" s="137" t="s">
        <v>24</v>
      </c>
      <c r="I6" s="138"/>
      <c r="J6" s="138"/>
      <c r="K6" s="138"/>
      <c r="L6" s="139"/>
      <c r="M6" s="131" t="s">
        <v>86</v>
      </c>
    </row>
    <row r="7" spans="2:13" x14ac:dyDescent="0.2">
      <c r="B7" s="130"/>
      <c r="C7" s="132"/>
      <c r="D7" s="132"/>
      <c r="E7" s="134"/>
      <c r="F7" s="132"/>
      <c r="G7" s="136"/>
      <c r="H7" s="23" t="s">
        <v>43</v>
      </c>
      <c r="I7" s="23" t="s">
        <v>28</v>
      </c>
      <c r="J7" s="23" t="s">
        <v>29</v>
      </c>
      <c r="K7" s="23" t="s">
        <v>30</v>
      </c>
      <c r="L7" s="23" t="s">
        <v>38</v>
      </c>
      <c r="M7" s="132"/>
    </row>
    <row r="8" spans="2:13" s="26" customFormat="1" x14ac:dyDescent="0.2">
      <c r="B8" s="124" t="s">
        <v>70</v>
      </c>
      <c r="C8" s="125"/>
      <c r="D8" s="125"/>
      <c r="E8" s="125"/>
      <c r="F8" s="125"/>
      <c r="G8" s="125"/>
      <c r="H8" s="125"/>
      <c r="I8" s="125"/>
      <c r="J8" s="125"/>
      <c r="K8" s="125"/>
      <c r="L8" s="125"/>
      <c r="M8" s="126"/>
    </row>
    <row r="9" spans="2:13" ht="25.5" hidden="1" x14ac:dyDescent="0.2">
      <c r="B9" s="29" t="s">
        <v>34</v>
      </c>
      <c r="C9" s="36" t="s">
        <v>50</v>
      </c>
      <c r="D9" s="36" t="s">
        <v>51</v>
      </c>
      <c r="E9" s="42" t="s">
        <v>35</v>
      </c>
      <c r="F9" s="43" t="s">
        <v>36</v>
      </c>
      <c r="G9" s="44" t="s">
        <v>37</v>
      </c>
      <c r="H9" s="37" t="s">
        <v>24</v>
      </c>
      <c r="I9" s="37" t="s">
        <v>45</v>
      </c>
      <c r="J9" s="37" t="s">
        <v>46</v>
      </c>
      <c r="K9" s="37" t="s">
        <v>47</v>
      </c>
      <c r="L9" s="37" t="s">
        <v>48</v>
      </c>
      <c r="M9" s="30" t="s">
        <v>39</v>
      </c>
    </row>
    <row r="10" spans="2:13" s="63" customFormat="1" ht="63.75" x14ac:dyDescent="0.2">
      <c r="B10" s="49" t="str">
        <f>CONCATENATE("1.",Prüfkriterien_1[[#This Row],[Hilfsspalte_Num]])</f>
        <v>1.1</v>
      </c>
      <c r="C10" s="50">
        <f>ROW()-ROW(Prüfkriterien_1[[#Headers],[Hilfsspalte_Kom]])</f>
        <v>1</v>
      </c>
      <c r="D10" s="51">
        <f>(Prüfkriterien_1[Hilfsspalte_Num]+10)/10</f>
        <v>1.1000000000000001</v>
      </c>
      <c r="E10" s="90" t="s">
        <v>92</v>
      </c>
      <c r="F10" s="91" t="s">
        <v>93</v>
      </c>
      <c r="G10" s="32" t="s">
        <v>94</v>
      </c>
      <c r="H10" s="39" t="s">
        <v>69</v>
      </c>
      <c r="I10" s="39" t="s">
        <v>42</v>
      </c>
      <c r="J10" s="39" t="s">
        <v>42</v>
      </c>
      <c r="K10" s="39"/>
      <c r="L10" s="39" t="s">
        <v>42</v>
      </c>
      <c r="M10" s="32"/>
    </row>
    <row r="11" spans="2:13" s="63" customFormat="1" ht="25.5" x14ac:dyDescent="0.2">
      <c r="B11" s="49" t="str">
        <f>CONCATENATE("1.",Prüfkriterien_1[[#This Row],[Hilfsspalte_Num]])</f>
        <v>1.2</v>
      </c>
      <c r="C11" s="50">
        <f>ROW()-ROW(Prüfkriterien_1[[#Headers],[Hilfsspalte_Kom]])</f>
        <v>2</v>
      </c>
      <c r="D11" s="51">
        <f>(Prüfkriterien_1[Hilfsspalte_Num]+10)/10</f>
        <v>1.2</v>
      </c>
      <c r="E11" s="90" t="s">
        <v>95</v>
      </c>
      <c r="F11" s="91" t="s">
        <v>96</v>
      </c>
      <c r="G11" s="32" t="s">
        <v>40</v>
      </c>
      <c r="H11" s="39"/>
      <c r="I11" s="39"/>
      <c r="J11" s="39"/>
      <c r="K11" s="39"/>
      <c r="L11" s="39"/>
      <c r="M11" s="32"/>
    </row>
    <row r="12" spans="2:13" s="63" customFormat="1" ht="38.25" x14ac:dyDescent="0.2">
      <c r="B12" s="67" t="str">
        <f>CONCATENATE("1.",Prüfkriterien_1[[#This Row],[Hilfsspalte_Num]])</f>
        <v>1.3</v>
      </c>
      <c r="C12" s="68">
        <f>ROW()-ROW(Prüfkriterien_1[[#Headers],[Hilfsspalte_Kom]])</f>
        <v>3</v>
      </c>
      <c r="D12" s="69">
        <f>(Prüfkriterien_1[Hilfsspalte_Num]+10)/10</f>
        <v>1.3</v>
      </c>
      <c r="E12" s="90" t="s">
        <v>79</v>
      </c>
      <c r="F12" s="91" t="s">
        <v>97</v>
      </c>
      <c r="G12" s="32" t="s">
        <v>41</v>
      </c>
      <c r="H12" s="70"/>
      <c r="I12" s="71"/>
      <c r="J12" s="71"/>
      <c r="K12" s="71"/>
      <c r="L12" s="71"/>
      <c r="M12" s="72"/>
    </row>
    <row r="13" spans="2:13" s="63" customFormat="1" ht="76.5" x14ac:dyDescent="0.2">
      <c r="B13" s="67" t="str">
        <f>CONCATENATE("1.",Prüfkriterien_1[[#This Row],[Hilfsspalte_Num]])</f>
        <v>1.4</v>
      </c>
      <c r="C13" s="68">
        <f>ROW()-ROW(Prüfkriterien_1[[#Headers],[Hilfsspalte_Kom]])</f>
        <v>4</v>
      </c>
      <c r="D13" s="69">
        <f>(Prüfkriterien_1[Hilfsspalte_Num]+10)/10</f>
        <v>1.4</v>
      </c>
      <c r="E13" s="90" t="s">
        <v>98</v>
      </c>
      <c r="F13" s="91" t="s">
        <v>99</v>
      </c>
      <c r="G13" s="32" t="s">
        <v>157</v>
      </c>
      <c r="H13" s="70"/>
      <c r="I13" s="71"/>
      <c r="J13" s="71"/>
      <c r="K13" s="71"/>
      <c r="L13" s="71"/>
      <c r="M13" s="72"/>
    </row>
    <row r="14" spans="2:13" s="63" customFormat="1" ht="25.5" x14ac:dyDescent="0.2">
      <c r="B14" s="67" t="str">
        <f>CONCATENATE("1.",Prüfkriterien_1[[#This Row],[Hilfsspalte_Num]])</f>
        <v>1.5</v>
      </c>
      <c r="C14" s="68">
        <f>ROW()-ROW(Prüfkriterien_1[[#Headers],[Hilfsspalte_Kom]])</f>
        <v>5</v>
      </c>
      <c r="D14" s="69">
        <f>(Prüfkriterien_1[Hilfsspalte_Num]+10)/10</f>
        <v>1.5</v>
      </c>
      <c r="E14" s="90" t="s">
        <v>100</v>
      </c>
      <c r="F14" s="91" t="s">
        <v>101</v>
      </c>
      <c r="G14" s="32" t="s">
        <v>102</v>
      </c>
      <c r="H14" s="70"/>
      <c r="I14" s="71"/>
      <c r="J14" s="71"/>
      <c r="K14" s="71"/>
      <c r="L14" s="71"/>
      <c r="M14" s="72"/>
    </row>
    <row r="15" spans="2:13" s="63" customFormat="1" ht="25.5" x14ac:dyDescent="0.2">
      <c r="B15" s="67" t="str">
        <f>CONCATENATE("1.",Prüfkriterien_1[[#This Row],[Hilfsspalte_Num]])</f>
        <v>1.6</v>
      </c>
      <c r="C15" s="68">
        <f>ROW()-ROW(Prüfkriterien_1[[#Headers],[Hilfsspalte_Kom]])</f>
        <v>6</v>
      </c>
      <c r="D15" s="69">
        <f>(Prüfkriterien_1[Hilfsspalte_Num]+10)/10</f>
        <v>1.6</v>
      </c>
      <c r="E15" s="90" t="s">
        <v>100</v>
      </c>
      <c r="F15" s="91" t="s">
        <v>103</v>
      </c>
      <c r="G15" s="32" t="s">
        <v>102</v>
      </c>
      <c r="H15" s="70"/>
      <c r="I15" s="71"/>
      <c r="J15" s="71"/>
      <c r="K15" s="71"/>
      <c r="L15" s="71"/>
      <c r="M15" s="72"/>
    </row>
    <row r="16" spans="2:13" s="63" customFormat="1" ht="89.25" x14ac:dyDescent="0.2">
      <c r="B16" s="67" t="str">
        <f>CONCATENATE("1.",Prüfkriterien_1[[#This Row],[Hilfsspalte_Num]])</f>
        <v>1.7</v>
      </c>
      <c r="C16" s="68">
        <f>ROW()-ROW(Prüfkriterien_1[[#Headers],[Hilfsspalte_Kom]])</f>
        <v>7</v>
      </c>
      <c r="D16" s="69">
        <f>(Prüfkriterien_1[Hilfsspalte_Num]+10)/10</f>
        <v>1.7</v>
      </c>
      <c r="E16" s="90" t="s">
        <v>154</v>
      </c>
      <c r="F16" s="91" t="s">
        <v>104</v>
      </c>
      <c r="G16" s="32" t="s">
        <v>105</v>
      </c>
      <c r="H16" s="70"/>
      <c r="I16" s="71"/>
      <c r="J16" s="71"/>
      <c r="K16" s="71"/>
      <c r="L16" s="71"/>
      <c r="M16" s="72"/>
    </row>
    <row r="17" spans="2:13" s="63" customFormat="1" ht="51" x14ac:dyDescent="0.2">
      <c r="B17" s="67" t="str">
        <f>CONCATENATE("1.",Prüfkriterien_1[[#This Row],[Hilfsspalte_Num]])</f>
        <v>1.8</v>
      </c>
      <c r="C17" s="68">
        <f>ROW()-ROW(Prüfkriterien_1[[#Headers],[Hilfsspalte_Kom]])</f>
        <v>8</v>
      </c>
      <c r="D17" s="69">
        <f>(Prüfkriterien_1[Hilfsspalte_Num]+10)/10</f>
        <v>1.8</v>
      </c>
      <c r="E17" s="90" t="s">
        <v>108</v>
      </c>
      <c r="F17" s="91" t="s">
        <v>106</v>
      </c>
      <c r="G17" s="32" t="s">
        <v>107</v>
      </c>
      <c r="H17" s="70"/>
      <c r="I17" s="71"/>
      <c r="J17" s="71"/>
      <c r="K17" s="71"/>
      <c r="L17" s="71"/>
      <c r="M17" s="72"/>
    </row>
    <row r="18" spans="2:13" s="63" customFormat="1" ht="63.75" x14ac:dyDescent="0.2">
      <c r="B18" s="49" t="str">
        <f>CONCATENATE("1.",Prüfkriterien_1[[#This Row],[Hilfsspalte_Num]])</f>
        <v>1.9</v>
      </c>
      <c r="C18" s="50">
        <f>ROW()-ROW(Prüfkriterien_1[[#Headers],[Hilfsspalte_Kom]])</f>
        <v>9</v>
      </c>
      <c r="D18" s="51">
        <f>(Prüfkriterien_1[Hilfsspalte_Num]+10)/10</f>
        <v>1.9</v>
      </c>
      <c r="E18" s="90" t="s">
        <v>108</v>
      </c>
      <c r="F18" s="92" t="s">
        <v>109</v>
      </c>
      <c r="G18" s="93" t="s">
        <v>110</v>
      </c>
      <c r="H18" s="39"/>
      <c r="I18" s="39"/>
      <c r="J18" s="39"/>
      <c r="K18" s="39"/>
      <c r="L18" s="39"/>
      <c r="M18" s="32"/>
    </row>
    <row r="19" spans="2:13" x14ac:dyDescent="0.2">
      <c r="B19" s="127" t="s">
        <v>111</v>
      </c>
      <c r="C19" s="127"/>
      <c r="D19" s="127"/>
      <c r="E19" s="127"/>
      <c r="F19" s="127"/>
      <c r="G19" s="127"/>
      <c r="H19" s="127"/>
      <c r="I19" s="127"/>
      <c r="J19" s="127"/>
      <c r="K19" s="127"/>
      <c r="L19" s="127"/>
      <c r="M19" s="127"/>
    </row>
    <row r="20" spans="2:13" s="52" customFormat="1" hidden="1" x14ac:dyDescent="0.2">
      <c r="B20" s="45" t="s">
        <v>45</v>
      </c>
      <c r="C20" s="46" t="s">
        <v>46</v>
      </c>
      <c r="D20" s="46" t="s">
        <v>47</v>
      </c>
      <c r="E20" s="31" t="s">
        <v>48</v>
      </c>
      <c r="F20" s="32" t="s">
        <v>49</v>
      </c>
      <c r="G20" s="32" t="s">
        <v>52</v>
      </c>
      <c r="H20" s="33" t="s">
        <v>53</v>
      </c>
      <c r="I20" s="33" t="s">
        <v>54</v>
      </c>
      <c r="J20" s="33" t="s">
        <v>55</v>
      </c>
      <c r="K20" s="33" t="s">
        <v>56</v>
      </c>
      <c r="L20" s="33" t="s">
        <v>57</v>
      </c>
      <c r="M20" s="34" t="s">
        <v>58</v>
      </c>
    </row>
    <row r="21" spans="2:13" s="52" customFormat="1" ht="25.5" x14ac:dyDescent="0.2">
      <c r="B21" s="45" t="str">
        <f>CONCATENATE("2.",Prüfkriterien_2[[#This Row],[Spalte2]])</f>
        <v>2.1</v>
      </c>
      <c r="C21" s="46">
        <f>ROW()-ROW(Prüfkriterien_2[[#Headers],[Spalte3]])</f>
        <v>1</v>
      </c>
      <c r="D21" s="47">
        <f>(Prüfkriterien_2[[#This Row],[Spalte2]]+20)/10</f>
        <v>2.1</v>
      </c>
      <c r="E21" s="86" t="s">
        <v>100</v>
      </c>
      <c r="F21" s="87" t="s">
        <v>112</v>
      </c>
      <c r="G21" s="32" t="s">
        <v>102</v>
      </c>
      <c r="H21" s="33"/>
      <c r="I21" s="33" t="s">
        <v>69</v>
      </c>
      <c r="J21" s="33"/>
      <c r="K21" s="33"/>
      <c r="L21" s="33"/>
      <c r="M21" s="34"/>
    </row>
    <row r="22" spans="2:13" s="52" customFormat="1" ht="51" x14ac:dyDescent="0.2">
      <c r="B22" s="55" t="str">
        <f>CONCATENATE("2.",Prüfkriterien_2[[#This Row],[Spalte2]])</f>
        <v>2.2</v>
      </c>
      <c r="C22" s="46">
        <f>ROW()-ROW(Prüfkriterien_2[[#Headers],[Spalte3]])</f>
        <v>2</v>
      </c>
      <c r="D22" s="47">
        <f>(Prüfkriterien_2[[#This Row],[Spalte2]]+20)/10</f>
        <v>2.2000000000000002</v>
      </c>
      <c r="E22" s="88" t="s">
        <v>113</v>
      </c>
      <c r="F22" s="89" t="s">
        <v>114</v>
      </c>
      <c r="G22" s="58" t="s">
        <v>115</v>
      </c>
      <c r="H22" s="59"/>
      <c r="I22" s="59"/>
      <c r="J22" s="59"/>
      <c r="K22" s="59"/>
      <c r="L22" s="59"/>
      <c r="M22" s="60"/>
    </row>
    <row r="23" spans="2:13" s="52" customFormat="1" ht="25.5" x14ac:dyDescent="0.2">
      <c r="B23" s="55" t="str">
        <f>CONCATENATE("2.",Prüfkriterien_2[[#This Row],[Spalte2]])</f>
        <v>2.3</v>
      </c>
      <c r="C23" s="46">
        <f>ROW()-ROW(Prüfkriterien_2[[#Headers],[Spalte3]])</f>
        <v>3</v>
      </c>
      <c r="D23" s="47">
        <f>(Prüfkriterien_2[[#This Row],[Spalte2]]+20)/10</f>
        <v>2.2999999999999998</v>
      </c>
      <c r="E23" s="86" t="s">
        <v>116</v>
      </c>
      <c r="F23" s="89" t="s">
        <v>117</v>
      </c>
      <c r="G23" s="32" t="s">
        <v>147</v>
      </c>
      <c r="H23" s="59"/>
      <c r="I23" s="59" t="s">
        <v>42</v>
      </c>
      <c r="J23" s="59" t="s">
        <v>42</v>
      </c>
      <c r="K23" s="59"/>
      <c r="L23" s="59"/>
      <c r="M23" s="60"/>
    </row>
    <row r="24" spans="2:13" s="52" customFormat="1" ht="38.25" x14ac:dyDescent="0.2">
      <c r="B24" s="55" t="str">
        <f>CONCATENATE("2.",Prüfkriterien_2[[#This Row],[Spalte2]])</f>
        <v>2.4</v>
      </c>
      <c r="C24" s="46">
        <f>ROW()-ROW(Prüfkriterien_2[[#Headers],[Spalte3]])</f>
        <v>4</v>
      </c>
      <c r="D24" s="47">
        <f>(Prüfkriterien_2[[#This Row],[Spalte2]]+20)/10</f>
        <v>2.4</v>
      </c>
      <c r="E24" s="88" t="s">
        <v>116</v>
      </c>
      <c r="F24" s="89" t="s">
        <v>118</v>
      </c>
      <c r="G24" s="58" t="s">
        <v>119</v>
      </c>
      <c r="H24" s="59"/>
      <c r="I24" s="59"/>
      <c r="J24" s="59"/>
      <c r="K24" s="59"/>
      <c r="L24" s="59"/>
      <c r="M24" s="60"/>
    </row>
    <row r="25" spans="2:13" s="52" customFormat="1" ht="38.25" x14ac:dyDescent="0.2">
      <c r="B25" s="55" t="str">
        <f>CONCATENATE("2.",Prüfkriterien_2[[#This Row],[Spalte2]])</f>
        <v>2.5</v>
      </c>
      <c r="C25" s="46">
        <f>ROW()-ROW(Prüfkriterien_2[[#Headers],[Spalte3]])</f>
        <v>5</v>
      </c>
      <c r="D25" s="47">
        <f>(Prüfkriterien_2[[#This Row],[Spalte2]]+20)/10</f>
        <v>2.5</v>
      </c>
      <c r="E25" s="88" t="s">
        <v>120</v>
      </c>
      <c r="F25" s="89" t="s">
        <v>121</v>
      </c>
      <c r="G25" s="58" t="s">
        <v>122</v>
      </c>
      <c r="H25" s="59"/>
      <c r="I25" s="59"/>
      <c r="J25" s="59"/>
      <c r="K25" s="59"/>
      <c r="L25" s="59"/>
      <c r="M25" s="60"/>
    </row>
    <row r="26" spans="2:13" s="52" customFormat="1" ht="51" x14ac:dyDescent="0.2">
      <c r="B26" s="55" t="str">
        <f>CONCATENATE("2.",Prüfkriterien_2[[#This Row],[Spalte2]])</f>
        <v>2.6</v>
      </c>
      <c r="C26" s="46">
        <f>ROW()-ROW(Prüfkriterien_2[[#Headers],[Spalte3]])</f>
        <v>6</v>
      </c>
      <c r="D26" s="47">
        <f>(Prüfkriterien_2[[#This Row],[Spalte2]]+20)/10</f>
        <v>2.6</v>
      </c>
      <c r="E26" s="88" t="s">
        <v>123</v>
      </c>
      <c r="F26" s="89" t="s">
        <v>124</v>
      </c>
      <c r="G26" s="58" t="s">
        <v>125</v>
      </c>
      <c r="H26" s="59"/>
      <c r="I26" s="59"/>
      <c r="J26" s="59"/>
      <c r="K26" s="59"/>
      <c r="L26" s="59"/>
      <c r="M26" s="60"/>
    </row>
    <row r="27" spans="2:13" x14ac:dyDescent="0.2">
      <c r="B27" s="121" t="s">
        <v>126</v>
      </c>
      <c r="C27" s="122"/>
      <c r="D27" s="122"/>
      <c r="E27" s="122"/>
      <c r="F27" s="122"/>
      <c r="G27" s="122"/>
      <c r="H27" s="122"/>
      <c r="I27" s="122"/>
      <c r="J27" s="122"/>
      <c r="K27" s="122"/>
      <c r="L27" s="122"/>
      <c r="M27" s="123"/>
    </row>
    <row r="28" spans="2:13" s="52" customFormat="1" hidden="1" x14ac:dyDescent="0.2">
      <c r="B28" s="45" t="s">
        <v>45</v>
      </c>
      <c r="C28" s="46" t="s">
        <v>46</v>
      </c>
      <c r="D28" s="46" t="s">
        <v>47</v>
      </c>
      <c r="E28" s="31" t="s">
        <v>48</v>
      </c>
      <c r="F28" s="32" t="s">
        <v>49</v>
      </c>
      <c r="G28" s="32" t="s">
        <v>52</v>
      </c>
      <c r="H28" s="33" t="s">
        <v>53</v>
      </c>
      <c r="I28" s="33" t="s">
        <v>54</v>
      </c>
      <c r="J28" s="33" t="s">
        <v>55</v>
      </c>
      <c r="K28" s="33" t="s">
        <v>56</v>
      </c>
      <c r="L28" s="33" t="s">
        <v>57</v>
      </c>
      <c r="M28" s="34" t="s">
        <v>58</v>
      </c>
    </row>
    <row r="29" spans="2:13" s="52" customFormat="1" ht="102" x14ac:dyDescent="0.2">
      <c r="B29" s="45" t="str">
        <f>CONCATENATE("3.",Prüfkriterien_3[[#This Row],[Spalte2]])</f>
        <v>3.1</v>
      </c>
      <c r="C29" s="46">
        <f>ROW()-ROW(Prüfkriterien_3[[#Headers],[Spalte3]])</f>
        <v>1</v>
      </c>
      <c r="D29" s="46">
        <f>(Prüfkriterien_3[[#This Row],[Spalte2]]+30)/10</f>
        <v>3.1</v>
      </c>
      <c r="E29" s="86" t="s">
        <v>127</v>
      </c>
      <c r="F29" s="87" t="s">
        <v>128</v>
      </c>
      <c r="G29" s="32" t="s">
        <v>129</v>
      </c>
      <c r="H29" s="33"/>
      <c r="I29" s="33"/>
      <c r="J29" s="33"/>
      <c r="K29" s="33"/>
      <c r="L29" s="33"/>
      <c r="M29" s="34"/>
    </row>
    <row r="30" spans="2:13" s="52" customFormat="1" ht="51" x14ac:dyDescent="0.2">
      <c r="B30" s="45" t="str">
        <f>CONCATENATE("3.",Prüfkriterien_3[[#This Row],[Spalte2]])</f>
        <v>3.2</v>
      </c>
      <c r="C30" s="46">
        <f>ROW()-ROW(Prüfkriterien_3[[#Headers],[Spalte3]])</f>
        <v>2</v>
      </c>
      <c r="D30" s="46">
        <f>(Prüfkriterien_3[[#This Row],[Spalte2]]+30)/10</f>
        <v>3.2</v>
      </c>
      <c r="E30" s="86" t="s">
        <v>130</v>
      </c>
      <c r="F30" s="87" t="s">
        <v>131</v>
      </c>
      <c r="G30" s="32" t="s">
        <v>132</v>
      </c>
      <c r="H30" s="33"/>
      <c r="I30" s="33"/>
      <c r="J30" s="33"/>
      <c r="K30" s="33"/>
      <c r="L30" s="33"/>
      <c r="M30" s="34"/>
    </row>
    <row r="31" spans="2:13" s="52" customFormat="1" ht="51" x14ac:dyDescent="0.2">
      <c r="B31" s="45" t="str">
        <f>CONCATENATE("3.",Prüfkriterien_3[[#This Row],[Spalte2]])</f>
        <v>3.3</v>
      </c>
      <c r="C31" s="46">
        <f>ROW()-ROW(Prüfkriterien_3[[#Headers],[Spalte3]])</f>
        <v>3</v>
      </c>
      <c r="D31" s="46">
        <f>(Prüfkriterien_3[[#This Row],[Spalte2]]+30)/10</f>
        <v>3.3</v>
      </c>
      <c r="E31" s="86" t="s">
        <v>130</v>
      </c>
      <c r="F31" s="87" t="s">
        <v>133</v>
      </c>
      <c r="G31" s="32" t="s">
        <v>134</v>
      </c>
      <c r="H31" s="33"/>
      <c r="I31" s="33"/>
      <c r="J31" s="33"/>
      <c r="K31" s="33"/>
      <c r="L31" s="33"/>
      <c r="M31" s="34"/>
    </row>
    <row r="32" spans="2:13" s="52" customFormat="1" ht="51" x14ac:dyDescent="0.2">
      <c r="B32" s="45" t="str">
        <f>CONCATENATE("3.",Prüfkriterien_3[[#This Row],[Spalte2]])</f>
        <v>3.4</v>
      </c>
      <c r="C32" s="46">
        <f>ROW()-ROW(Prüfkriterien_3[[#Headers],[Spalte3]])</f>
        <v>4</v>
      </c>
      <c r="D32" s="46">
        <f>(Prüfkriterien_3[[#This Row],[Spalte2]]+30)/10</f>
        <v>3.4</v>
      </c>
      <c r="E32" s="86" t="s">
        <v>155</v>
      </c>
      <c r="F32" s="87" t="s">
        <v>148</v>
      </c>
      <c r="G32" s="32" t="s">
        <v>150</v>
      </c>
      <c r="H32" s="33"/>
      <c r="I32" s="33" t="s">
        <v>42</v>
      </c>
      <c r="J32" s="33" t="s">
        <v>42</v>
      </c>
      <c r="K32" s="33"/>
      <c r="L32" s="33"/>
      <c r="M32" s="34"/>
    </row>
    <row r="33" spans="2:13" s="52" customFormat="1" ht="38.25" x14ac:dyDescent="0.2">
      <c r="B33" s="45" t="str">
        <f>CONCATENATE("3.",Prüfkriterien_3[[#This Row],[Spalte2]])</f>
        <v>3.5</v>
      </c>
      <c r="C33" s="46">
        <f>ROW()-ROW(Prüfkriterien_3[[#Headers],[Spalte3]])</f>
        <v>5</v>
      </c>
      <c r="D33" s="46">
        <f>(Prüfkriterien_3[[#This Row],[Spalte2]]+30)/10</f>
        <v>3.5</v>
      </c>
      <c r="E33" s="86" t="s">
        <v>156</v>
      </c>
      <c r="F33" s="87" t="s">
        <v>149</v>
      </c>
      <c r="G33" s="32" t="s">
        <v>151</v>
      </c>
      <c r="H33" s="33"/>
      <c r="I33" s="33" t="s">
        <v>42</v>
      </c>
      <c r="J33" s="33" t="s">
        <v>42</v>
      </c>
      <c r="K33" s="33"/>
      <c r="L33" s="33"/>
      <c r="M33" s="34"/>
    </row>
    <row r="34" spans="2:13" s="52" customFormat="1" ht="51" x14ac:dyDescent="0.2">
      <c r="B34" s="45" t="str">
        <f>CONCATENATE("3.",Prüfkriterien_3[[#This Row],[Spalte2]])</f>
        <v>3.6</v>
      </c>
      <c r="C34" s="46">
        <f>ROW()-ROW(Prüfkriterien_3[[#Headers],[Spalte3]])</f>
        <v>6</v>
      </c>
      <c r="D34" s="46">
        <f>(Prüfkriterien_3[[#This Row],[Spalte2]]+30)/10</f>
        <v>3.6</v>
      </c>
      <c r="E34" s="86" t="s">
        <v>108</v>
      </c>
      <c r="F34" s="87" t="s">
        <v>135</v>
      </c>
      <c r="G34" s="32" t="s">
        <v>136</v>
      </c>
      <c r="H34" s="33"/>
      <c r="I34" s="33"/>
      <c r="J34" s="33"/>
      <c r="K34" s="33"/>
      <c r="L34" s="33"/>
      <c r="M34" s="34"/>
    </row>
    <row r="35" spans="2:13" s="52" customFormat="1" ht="89.25" x14ac:dyDescent="0.2">
      <c r="B35" s="45" t="str">
        <f>CONCATENATE("3.",Prüfkriterien_3[[#This Row],[Spalte2]])</f>
        <v>3.7</v>
      </c>
      <c r="C35" s="46">
        <f>ROW()-ROW(Prüfkriterien_3[[#Headers],[Spalte3]])</f>
        <v>7</v>
      </c>
      <c r="D35" s="46">
        <f>(Prüfkriterien_3[[#This Row],[Spalte2]]+30)/10</f>
        <v>3.7</v>
      </c>
      <c r="E35" s="86" t="s">
        <v>137</v>
      </c>
      <c r="F35" s="87" t="s">
        <v>152</v>
      </c>
      <c r="G35" s="32" t="s">
        <v>138</v>
      </c>
      <c r="H35" s="33"/>
      <c r="I35" s="33"/>
      <c r="J35" s="33"/>
      <c r="K35" s="33"/>
      <c r="L35" s="33"/>
      <c r="M35" s="34"/>
    </row>
    <row r="36" spans="2:13" s="52" customFormat="1" ht="89.25" x14ac:dyDescent="0.2">
      <c r="B36" s="45" t="str">
        <f>CONCATENATE("3.",Prüfkriterien_3[[#This Row],[Spalte2]])</f>
        <v>3.8</v>
      </c>
      <c r="C36" s="46">
        <f>ROW()-ROW(Prüfkriterien_3[[#Headers],[Spalte3]])</f>
        <v>8</v>
      </c>
      <c r="D36" s="46">
        <f>(Prüfkriterien_3[[#This Row],[Spalte2]]+30)/10</f>
        <v>3.8</v>
      </c>
      <c r="E36" s="86" t="s">
        <v>137</v>
      </c>
      <c r="F36" s="87" t="s">
        <v>153</v>
      </c>
      <c r="G36" s="32" t="s">
        <v>139</v>
      </c>
      <c r="H36" s="33"/>
      <c r="I36" s="33"/>
      <c r="J36" s="33"/>
      <c r="K36" s="33"/>
      <c r="L36" s="33"/>
      <c r="M36" s="34"/>
    </row>
    <row r="37" spans="2:13" s="52" customFormat="1" ht="51" x14ac:dyDescent="0.2">
      <c r="B37" s="55" t="str">
        <f>CONCATENATE("3.",Prüfkriterien_3[[#This Row],[Spalte2]])</f>
        <v>3.9</v>
      </c>
      <c r="C37" s="56">
        <f>ROW()-ROW(Prüfkriterien_3[[#Headers],[Spalte3]])</f>
        <v>9</v>
      </c>
      <c r="D37" s="56">
        <f>(Prüfkriterien_3[[#This Row],[Spalte2]]+30)/10</f>
        <v>3.9</v>
      </c>
      <c r="E37" s="88" t="s">
        <v>108</v>
      </c>
      <c r="F37" s="89" t="s">
        <v>140</v>
      </c>
      <c r="G37" s="58" t="s">
        <v>141</v>
      </c>
      <c r="H37" s="59"/>
      <c r="I37" s="59"/>
      <c r="J37" s="59"/>
      <c r="K37" s="59"/>
      <c r="L37" s="59"/>
      <c r="M37" s="60"/>
    </row>
    <row r="38" spans="2:13" s="52" customFormat="1" ht="38.25" x14ac:dyDescent="0.2">
      <c r="B38" s="55" t="str">
        <f>CONCATENATE("3.",Prüfkriterien_3[[#This Row],[Spalte2]])</f>
        <v>3.10</v>
      </c>
      <c r="C38" s="56">
        <f>ROW()-ROW(Prüfkriterien_3[[#Headers],[Spalte3]])</f>
        <v>10</v>
      </c>
      <c r="D38" s="56">
        <f>(Prüfkriterien_3[[#This Row],[Spalte2]]+30)/10</f>
        <v>4</v>
      </c>
      <c r="E38" s="88" t="s">
        <v>130</v>
      </c>
      <c r="F38" s="89" t="s">
        <v>142</v>
      </c>
      <c r="G38" s="58" t="s">
        <v>143</v>
      </c>
      <c r="H38" s="59"/>
      <c r="I38" s="59"/>
      <c r="J38" s="59"/>
      <c r="K38" s="59"/>
      <c r="L38" s="59"/>
      <c r="M38" s="60"/>
    </row>
    <row r="39" spans="2:13" s="52" customFormat="1" ht="38.25" x14ac:dyDescent="0.2">
      <c r="B39" s="55" t="str">
        <f>CONCATENATE("3.",Prüfkriterien_3[[#This Row],[Spalte2]])</f>
        <v>3.11</v>
      </c>
      <c r="C39" s="56">
        <f>ROW()-ROW(Prüfkriterien_3[[#Headers],[Spalte3]])</f>
        <v>11</v>
      </c>
      <c r="D39" s="56">
        <f>(Prüfkriterien_3[[#This Row],[Spalte2]]+30)/10</f>
        <v>4.0999999999999996</v>
      </c>
      <c r="E39" s="88" t="s">
        <v>130</v>
      </c>
      <c r="F39" s="89" t="s">
        <v>144</v>
      </c>
      <c r="G39" s="58" t="s">
        <v>145</v>
      </c>
      <c r="H39" s="59"/>
      <c r="I39" s="59"/>
      <c r="J39" s="59"/>
      <c r="K39" s="59"/>
      <c r="L39" s="59"/>
      <c r="M39" s="60"/>
    </row>
    <row r="40" spans="2:13" s="52" customFormat="1" ht="63.75" x14ac:dyDescent="0.2">
      <c r="B40" s="55" t="str">
        <f>CONCATENATE("3.",Prüfkriterien_3[[#This Row],[Spalte2]])</f>
        <v>3.12</v>
      </c>
      <c r="C40" s="56">
        <f>ROW()-ROW(Prüfkriterien_3[[#Headers],[Spalte3]])</f>
        <v>12</v>
      </c>
      <c r="D40" s="56">
        <f>(Prüfkriterien_3[[#This Row],[Spalte2]]+30)/10</f>
        <v>4.2</v>
      </c>
      <c r="E40" s="88" t="s">
        <v>108</v>
      </c>
      <c r="F40" s="87" t="s">
        <v>158</v>
      </c>
      <c r="G40" s="58" t="s">
        <v>146</v>
      </c>
      <c r="H40" s="59"/>
      <c r="I40" s="59"/>
      <c r="J40" s="59"/>
      <c r="K40" s="59"/>
      <c r="L40" s="59"/>
      <c r="M40" s="60"/>
    </row>
    <row r="41" spans="2:13" hidden="1" x14ac:dyDescent="0.2">
      <c r="B41" s="121" t="s">
        <v>71</v>
      </c>
      <c r="C41" s="122"/>
      <c r="D41" s="122"/>
      <c r="E41" s="122"/>
      <c r="F41" s="122"/>
      <c r="G41" s="122"/>
      <c r="H41" s="122"/>
      <c r="I41" s="122"/>
      <c r="J41" s="122"/>
      <c r="K41" s="122"/>
      <c r="L41" s="122"/>
      <c r="M41" s="123"/>
    </row>
    <row r="42" spans="2:13" s="48" customFormat="1" hidden="1" x14ac:dyDescent="0.2">
      <c r="B42" s="45" t="s">
        <v>45</v>
      </c>
      <c r="C42" s="46" t="s">
        <v>46</v>
      </c>
      <c r="D42" s="46" t="s">
        <v>47</v>
      </c>
      <c r="E42" s="31" t="s">
        <v>48</v>
      </c>
      <c r="F42" s="32" t="s">
        <v>49</v>
      </c>
      <c r="G42" s="32" t="s">
        <v>52</v>
      </c>
      <c r="H42" s="33" t="s">
        <v>53</v>
      </c>
      <c r="I42" s="33" t="s">
        <v>54</v>
      </c>
      <c r="J42" s="33" t="s">
        <v>55</v>
      </c>
      <c r="K42" s="33" t="s">
        <v>56</v>
      </c>
      <c r="L42" s="33" t="s">
        <v>57</v>
      </c>
      <c r="M42" s="34" t="s">
        <v>58</v>
      </c>
    </row>
    <row r="43" spans="2:13" s="48" customFormat="1" hidden="1" x14ac:dyDescent="0.2">
      <c r="B43" s="45" t="str">
        <f>CONCATENATE("4.",Prüfkriterien_4[[#This Row],[Spalte2]])</f>
        <v>4.1</v>
      </c>
      <c r="C43" s="46">
        <f>ROW()-ROW(Prüfkriterien_4[[#Headers],[Spalte3]])</f>
        <v>1</v>
      </c>
      <c r="D43" s="46">
        <f>(Prüfkriterien_4[Spalte2]+40)/10</f>
        <v>4.0999999999999996</v>
      </c>
      <c r="E43" s="31"/>
      <c r="F43" s="32"/>
      <c r="G43" s="32"/>
      <c r="H43" s="33"/>
      <c r="I43" s="33"/>
      <c r="J43" s="33"/>
      <c r="K43" s="33"/>
      <c r="L43" s="33"/>
      <c r="M43" s="34"/>
    </row>
    <row r="44" spans="2:13" s="48" customFormat="1" hidden="1" x14ac:dyDescent="0.2">
      <c r="B44" s="55" t="str">
        <f>CONCATENATE("4.",Prüfkriterien_4[[#This Row],[Spalte2]])</f>
        <v>4.2</v>
      </c>
      <c r="C44" s="56">
        <f>ROW()-ROW(Prüfkriterien_4[[#Headers],[Spalte3]])</f>
        <v>2</v>
      </c>
      <c r="D44" s="56">
        <f>(Prüfkriterien_4[Spalte2]+40)/10</f>
        <v>4.2</v>
      </c>
      <c r="E44" s="57"/>
      <c r="F44" s="58"/>
      <c r="G44" s="58"/>
      <c r="H44" s="59"/>
      <c r="I44" s="59"/>
      <c r="J44" s="59"/>
      <c r="K44" s="59"/>
      <c r="L44" s="59"/>
      <c r="M44" s="60"/>
    </row>
    <row r="45" spans="2:13" s="48" customFormat="1" hidden="1" x14ac:dyDescent="0.2">
      <c r="B45" s="55" t="str">
        <f>CONCATENATE("4.",Prüfkriterien_4[[#This Row],[Spalte2]])</f>
        <v>4.3</v>
      </c>
      <c r="C45" s="56">
        <f>ROW()-ROW(Prüfkriterien_4[[#Headers],[Spalte3]])</f>
        <v>3</v>
      </c>
      <c r="D45" s="56">
        <f>(Prüfkriterien_4[Spalte2]+40)/10</f>
        <v>4.3</v>
      </c>
      <c r="E45" s="57"/>
      <c r="F45" s="58"/>
      <c r="G45" s="58"/>
      <c r="H45" s="59"/>
      <c r="I45" s="59"/>
      <c r="J45" s="59"/>
      <c r="K45" s="59"/>
      <c r="L45" s="59"/>
      <c r="M45" s="60"/>
    </row>
    <row r="46" spans="2:13" s="48" customFormat="1" hidden="1" x14ac:dyDescent="0.2">
      <c r="B46" s="55" t="str">
        <f>CONCATENATE("4.",Prüfkriterien_4[[#This Row],[Spalte2]])</f>
        <v>4.4</v>
      </c>
      <c r="C46" s="56">
        <f>ROW()-ROW(Prüfkriterien_4[[#Headers],[Spalte3]])</f>
        <v>4</v>
      </c>
      <c r="D46" s="56">
        <f>(Prüfkriterien_4[Spalte2]+40)/10</f>
        <v>4.4000000000000004</v>
      </c>
      <c r="E46" s="57"/>
      <c r="F46" s="58"/>
      <c r="G46" s="58"/>
      <c r="H46" s="59"/>
      <c r="I46" s="59"/>
      <c r="J46" s="59"/>
      <c r="K46" s="59"/>
      <c r="L46" s="59"/>
      <c r="M46" s="60"/>
    </row>
    <row r="47" spans="2:13" s="48" customFormat="1" hidden="1" x14ac:dyDescent="0.2">
      <c r="B47" s="55" t="str">
        <f>CONCATENATE("4.",Prüfkriterien_4[[#This Row],[Spalte2]])</f>
        <v>4.5</v>
      </c>
      <c r="C47" s="56">
        <f>ROW()-ROW(Prüfkriterien_4[[#Headers],[Spalte3]])</f>
        <v>5</v>
      </c>
      <c r="D47" s="56">
        <f>(Prüfkriterien_4[Spalte2]+40)/10</f>
        <v>4.5</v>
      </c>
      <c r="E47" s="57"/>
      <c r="F47" s="58"/>
      <c r="G47" s="58"/>
      <c r="H47" s="59"/>
      <c r="I47" s="59"/>
      <c r="J47" s="59"/>
      <c r="K47" s="59"/>
      <c r="L47" s="59"/>
      <c r="M47" s="60"/>
    </row>
    <row r="48" spans="2:13" hidden="1" x14ac:dyDescent="0.2">
      <c r="B48" s="121" t="s">
        <v>72</v>
      </c>
      <c r="C48" s="122"/>
      <c r="D48" s="122"/>
      <c r="E48" s="122"/>
      <c r="F48" s="122"/>
      <c r="G48" s="122"/>
      <c r="H48" s="122"/>
      <c r="I48" s="122"/>
      <c r="J48" s="122"/>
      <c r="K48" s="122"/>
      <c r="L48" s="122"/>
      <c r="M48" s="123"/>
    </row>
    <row r="49" spans="2:13" s="48" customFormat="1" hidden="1" x14ac:dyDescent="0.2">
      <c r="B49" s="45" t="s">
        <v>45</v>
      </c>
      <c r="C49" s="46" t="s">
        <v>46</v>
      </c>
      <c r="D49" s="46" t="s">
        <v>47</v>
      </c>
      <c r="E49" s="31" t="s">
        <v>48</v>
      </c>
      <c r="F49" s="32" t="s">
        <v>49</v>
      </c>
      <c r="G49" s="32" t="s">
        <v>52</v>
      </c>
      <c r="H49" s="33" t="s">
        <v>53</v>
      </c>
      <c r="I49" s="33" t="s">
        <v>54</v>
      </c>
      <c r="J49" s="33" t="s">
        <v>55</v>
      </c>
      <c r="K49" s="33" t="s">
        <v>56</v>
      </c>
      <c r="L49" s="33" t="s">
        <v>57</v>
      </c>
      <c r="M49" s="34" t="s">
        <v>58</v>
      </c>
    </row>
    <row r="50" spans="2:13" s="48" customFormat="1" hidden="1" x14ac:dyDescent="0.2">
      <c r="B50" s="45" t="str">
        <f>CONCATENATE("5.",Prüfkriterien_5[[#This Row],[Spalte2]])</f>
        <v>5.1</v>
      </c>
      <c r="C50" s="46">
        <f>ROW()-ROW(Prüfkriterien_5[[#Headers],[Spalte3]])</f>
        <v>1</v>
      </c>
      <c r="D50" s="46">
        <f>(Prüfkriterien_5[Spalte2]+50)/10</f>
        <v>5.0999999999999996</v>
      </c>
      <c r="E50" s="31"/>
      <c r="F50" s="32"/>
      <c r="G50" s="32"/>
      <c r="H50" s="33"/>
      <c r="I50" s="33"/>
      <c r="J50" s="33"/>
      <c r="K50" s="33"/>
      <c r="L50" s="33"/>
      <c r="M50" s="34"/>
    </row>
    <row r="51" spans="2:13" s="48" customFormat="1" hidden="1" x14ac:dyDescent="0.2">
      <c r="B51" s="55" t="str">
        <f>CONCATENATE("5.",Prüfkriterien_5[[#This Row],[Spalte2]])</f>
        <v>5.2</v>
      </c>
      <c r="C51" s="56">
        <f>ROW()-ROW(Prüfkriterien_5[[#Headers],[Spalte3]])</f>
        <v>2</v>
      </c>
      <c r="D51" s="56">
        <f>(Prüfkriterien_5[Spalte2]+50)/10</f>
        <v>5.2</v>
      </c>
      <c r="E51" s="57"/>
      <c r="F51" s="58"/>
      <c r="G51" s="58"/>
      <c r="H51" s="59"/>
      <c r="I51" s="59"/>
      <c r="J51" s="59"/>
      <c r="K51" s="59"/>
      <c r="L51" s="59"/>
      <c r="M51" s="60"/>
    </row>
    <row r="52" spans="2:13" s="48" customFormat="1" hidden="1" x14ac:dyDescent="0.2">
      <c r="B52" s="45" t="str">
        <f>CONCATENATE("5.",Prüfkriterien_5[[#This Row],[Spalte2]])</f>
        <v>5.3</v>
      </c>
      <c r="C52" s="46">
        <f>ROW()-ROW(Prüfkriterien_5[[#Headers],[Spalte3]])</f>
        <v>3</v>
      </c>
      <c r="D52" s="46">
        <f>(Prüfkriterien_5[Spalte2]+50)/10</f>
        <v>5.3</v>
      </c>
      <c r="E52" s="31"/>
      <c r="F52" s="32"/>
      <c r="G52" s="32"/>
      <c r="H52" s="33"/>
      <c r="I52" s="33"/>
      <c r="J52" s="33"/>
      <c r="K52" s="33"/>
      <c r="L52" s="33"/>
      <c r="M52" s="34"/>
    </row>
    <row r="53" spans="2:13" s="48" customFormat="1" hidden="1" x14ac:dyDescent="0.2">
      <c r="B53" s="45" t="str">
        <f>CONCATENATE("5.",Prüfkriterien_5[[#This Row],[Spalte2]])</f>
        <v>5.4</v>
      </c>
      <c r="C53" s="46">
        <f>ROW()-ROW(Prüfkriterien_5[[#Headers],[Spalte3]])</f>
        <v>4</v>
      </c>
      <c r="D53" s="46">
        <f>(Prüfkriterien_5[Spalte2]+50)/10</f>
        <v>5.4</v>
      </c>
      <c r="E53" s="31"/>
      <c r="F53" s="32"/>
      <c r="G53" s="32"/>
      <c r="H53" s="33"/>
      <c r="I53" s="33"/>
      <c r="J53" s="33"/>
      <c r="K53" s="33"/>
      <c r="L53" s="33"/>
      <c r="M53" s="34"/>
    </row>
    <row r="54" spans="2:13" s="48" customFormat="1" hidden="1" x14ac:dyDescent="0.2">
      <c r="B54" s="55" t="str">
        <f>CONCATENATE("5.",Prüfkriterien_5[[#This Row],[Spalte2]])</f>
        <v>5.5</v>
      </c>
      <c r="C54" s="56">
        <f>ROW()-ROW(Prüfkriterien_5[[#Headers],[Spalte3]])</f>
        <v>5</v>
      </c>
      <c r="D54" s="56">
        <f>(Prüfkriterien_5[Spalte2]+50)/10</f>
        <v>5.5</v>
      </c>
      <c r="E54" s="57"/>
      <c r="F54" s="58"/>
      <c r="G54" s="58"/>
      <c r="H54" s="59"/>
      <c r="I54" s="59"/>
      <c r="J54" s="59"/>
      <c r="K54" s="59"/>
      <c r="L54" s="59"/>
      <c r="M54" s="60"/>
    </row>
    <row r="55" spans="2:13" hidden="1" x14ac:dyDescent="0.2">
      <c r="B55" s="121" t="s">
        <v>73</v>
      </c>
      <c r="C55" s="122"/>
      <c r="D55" s="122"/>
      <c r="E55" s="122"/>
      <c r="F55" s="122"/>
      <c r="G55" s="122"/>
      <c r="H55" s="122"/>
      <c r="I55" s="122"/>
      <c r="J55" s="122"/>
      <c r="K55" s="122"/>
      <c r="L55" s="122"/>
      <c r="M55" s="123"/>
    </row>
    <row r="56" spans="2:13" s="48" customFormat="1" hidden="1" x14ac:dyDescent="0.2">
      <c r="B56" s="45" t="s">
        <v>45</v>
      </c>
      <c r="C56" s="46" t="s">
        <v>46</v>
      </c>
      <c r="D56" s="46" t="s">
        <v>47</v>
      </c>
      <c r="E56" s="31" t="s">
        <v>48</v>
      </c>
      <c r="F56" s="32" t="s">
        <v>49</v>
      </c>
      <c r="G56" s="32" t="s">
        <v>52</v>
      </c>
      <c r="H56" s="33" t="s">
        <v>53</v>
      </c>
      <c r="I56" s="33" t="s">
        <v>54</v>
      </c>
      <c r="J56" s="33" t="s">
        <v>55</v>
      </c>
      <c r="K56" s="33" t="s">
        <v>56</v>
      </c>
      <c r="L56" s="33" t="s">
        <v>57</v>
      </c>
      <c r="M56" s="34" t="s">
        <v>58</v>
      </c>
    </row>
    <row r="57" spans="2:13" s="48" customFormat="1" hidden="1" x14ac:dyDescent="0.2">
      <c r="B57" s="45" t="str">
        <f>CONCATENATE("6.",Prüfkriterien_6[[#This Row],[Spalte2]])</f>
        <v>6.1</v>
      </c>
      <c r="C57" s="46">
        <f>ROW()-ROW(Prüfkriterien_6[[#Headers],[Spalte3]])</f>
        <v>1</v>
      </c>
      <c r="D57" s="46">
        <f>(Prüfkriterien_6[Spalte2]+60)/10</f>
        <v>6.1</v>
      </c>
      <c r="E57" s="31"/>
      <c r="F57" s="32"/>
      <c r="G57" s="32"/>
      <c r="H57" s="33"/>
      <c r="I57" s="33"/>
      <c r="J57" s="33"/>
      <c r="K57" s="33"/>
      <c r="L57" s="33"/>
      <c r="M57" s="34"/>
    </row>
    <row r="58" spans="2:13" s="48" customFormat="1" hidden="1" x14ac:dyDescent="0.2">
      <c r="B58" s="55" t="str">
        <f>CONCATENATE("6.",Prüfkriterien_6[[#This Row],[Spalte2]])</f>
        <v>6.2</v>
      </c>
      <c r="C58" s="56">
        <f>ROW()-ROW(Prüfkriterien_6[[#Headers],[Spalte3]])</f>
        <v>2</v>
      </c>
      <c r="D58" s="56">
        <f>(Prüfkriterien_6[Spalte2]+60)/10</f>
        <v>6.2</v>
      </c>
      <c r="E58" s="57"/>
      <c r="F58" s="58"/>
      <c r="G58" s="58"/>
      <c r="H58" s="59"/>
      <c r="I58" s="59"/>
      <c r="J58" s="59"/>
      <c r="K58" s="59"/>
      <c r="L58" s="59"/>
      <c r="M58" s="60"/>
    </row>
    <row r="59" spans="2:13" s="48" customFormat="1" hidden="1" x14ac:dyDescent="0.2">
      <c r="B59" s="45" t="str">
        <f>CONCATENATE("6.",Prüfkriterien_6[[#This Row],[Spalte2]])</f>
        <v>6.3</v>
      </c>
      <c r="C59" s="46">
        <f>ROW()-ROW(Prüfkriterien_6[[#Headers],[Spalte3]])</f>
        <v>3</v>
      </c>
      <c r="D59" s="46">
        <f>(Prüfkriterien_6[Spalte2]+60)/10</f>
        <v>6.3</v>
      </c>
      <c r="E59" s="31"/>
      <c r="F59" s="32"/>
      <c r="G59" s="32"/>
      <c r="H59" s="33"/>
      <c r="I59" s="33"/>
      <c r="J59" s="33"/>
      <c r="K59" s="33"/>
      <c r="L59" s="33"/>
      <c r="M59" s="34"/>
    </row>
    <row r="60" spans="2:13" s="48" customFormat="1" hidden="1" x14ac:dyDescent="0.2">
      <c r="B60" s="45" t="str">
        <f>CONCATENATE("6.",Prüfkriterien_6[[#This Row],[Spalte2]])</f>
        <v>6.4</v>
      </c>
      <c r="C60" s="46">
        <f>ROW()-ROW(Prüfkriterien_6[[#Headers],[Spalte3]])</f>
        <v>4</v>
      </c>
      <c r="D60" s="46">
        <f>(Prüfkriterien_6[Spalte2]+60)/10</f>
        <v>6.4</v>
      </c>
      <c r="E60" s="31"/>
      <c r="F60" s="32"/>
      <c r="G60" s="32"/>
      <c r="H60" s="33"/>
      <c r="I60" s="33"/>
      <c r="J60" s="33"/>
      <c r="K60" s="33"/>
      <c r="L60" s="33"/>
      <c r="M60" s="34"/>
    </row>
    <row r="61" spans="2:13" s="48" customFormat="1" hidden="1" x14ac:dyDescent="0.2">
      <c r="B61" s="55" t="str">
        <f>CONCATENATE("6.",Prüfkriterien_6[[#This Row],[Spalte2]])</f>
        <v>6.5</v>
      </c>
      <c r="C61" s="56">
        <f>ROW()-ROW(Prüfkriterien_6[[#Headers],[Spalte3]])</f>
        <v>5</v>
      </c>
      <c r="D61" s="56">
        <f>(Prüfkriterien_6[Spalte2]+60)/10</f>
        <v>6.5</v>
      </c>
      <c r="E61" s="57"/>
      <c r="F61" s="58"/>
      <c r="G61" s="58"/>
      <c r="H61" s="59"/>
      <c r="I61" s="59"/>
      <c r="J61" s="59"/>
      <c r="K61" s="59"/>
      <c r="L61" s="59"/>
      <c r="M61" s="60"/>
    </row>
    <row r="62" spans="2:13" hidden="1" x14ac:dyDescent="0.2">
      <c r="B62" s="121" t="s">
        <v>74</v>
      </c>
      <c r="C62" s="122"/>
      <c r="D62" s="122"/>
      <c r="E62" s="122"/>
      <c r="F62" s="122"/>
      <c r="G62" s="122"/>
      <c r="H62" s="122"/>
      <c r="I62" s="122"/>
      <c r="J62" s="122"/>
      <c r="K62" s="122"/>
      <c r="L62" s="122"/>
      <c r="M62" s="123"/>
    </row>
    <row r="63" spans="2:13" s="48" customFormat="1" hidden="1" x14ac:dyDescent="0.2">
      <c r="B63" s="45" t="s">
        <v>45</v>
      </c>
      <c r="C63" s="46" t="s">
        <v>46</v>
      </c>
      <c r="D63" s="46" t="s">
        <v>47</v>
      </c>
      <c r="E63" s="31" t="s">
        <v>48</v>
      </c>
      <c r="F63" s="32" t="s">
        <v>49</v>
      </c>
      <c r="G63" s="32" t="s">
        <v>52</v>
      </c>
      <c r="H63" s="33" t="s">
        <v>53</v>
      </c>
      <c r="I63" s="33" t="s">
        <v>54</v>
      </c>
      <c r="J63" s="33" t="s">
        <v>55</v>
      </c>
      <c r="K63" s="33" t="s">
        <v>56</v>
      </c>
      <c r="L63" s="33" t="s">
        <v>57</v>
      </c>
      <c r="M63" s="34" t="s">
        <v>58</v>
      </c>
    </row>
    <row r="64" spans="2:13" s="48" customFormat="1" hidden="1" x14ac:dyDescent="0.2">
      <c r="B64" s="45" t="str">
        <f>CONCATENATE("7.",Prüfkriterien_7[[#This Row],[Spalte2]])</f>
        <v>7.1</v>
      </c>
      <c r="C64" s="46">
        <f>ROW()-ROW(Prüfkriterien_7[[#Headers],[Spalte3]])</f>
        <v>1</v>
      </c>
      <c r="D64" s="46">
        <f>(Prüfkriterien_7[Spalte2]+70)/10</f>
        <v>7.1</v>
      </c>
      <c r="E64" s="31"/>
      <c r="F64" s="32"/>
      <c r="G64" s="32"/>
      <c r="H64" s="33"/>
      <c r="I64" s="33"/>
      <c r="J64" s="33"/>
      <c r="K64" s="33"/>
      <c r="L64" s="33"/>
      <c r="M64" s="34"/>
    </row>
    <row r="65" spans="2:13" s="48" customFormat="1" hidden="1" x14ac:dyDescent="0.2">
      <c r="B65" s="55" t="str">
        <f>CONCATENATE("7.",Prüfkriterien_7[[#This Row],[Spalte2]])</f>
        <v>7.2</v>
      </c>
      <c r="C65" s="56">
        <f>ROW()-ROW(Prüfkriterien_7[[#Headers],[Spalte3]])</f>
        <v>2</v>
      </c>
      <c r="D65" s="56">
        <f>(Prüfkriterien_7[Spalte2]+70)/10</f>
        <v>7.2</v>
      </c>
      <c r="E65" s="57"/>
      <c r="F65" s="58"/>
      <c r="G65" s="58"/>
      <c r="H65" s="59"/>
      <c r="I65" s="59"/>
      <c r="J65" s="59"/>
      <c r="K65" s="59"/>
      <c r="L65" s="59"/>
      <c r="M65" s="60"/>
    </row>
    <row r="66" spans="2:13" s="48" customFormat="1" hidden="1" x14ac:dyDescent="0.2">
      <c r="B66" s="45" t="str">
        <f>CONCATENATE("7.",Prüfkriterien_7[[#This Row],[Spalte2]])</f>
        <v>7.3</v>
      </c>
      <c r="C66" s="46">
        <f>ROW()-ROW(Prüfkriterien_7[[#Headers],[Spalte3]])</f>
        <v>3</v>
      </c>
      <c r="D66" s="46">
        <f>(Prüfkriterien_7[Spalte2]+70)/10</f>
        <v>7.3</v>
      </c>
      <c r="E66" s="31"/>
      <c r="F66" s="32"/>
      <c r="G66" s="32"/>
      <c r="H66" s="33"/>
      <c r="I66" s="33"/>
      <c r="J66" s="33"/>
      <c r="K66" s="33"/>
      <c r="L66" s="33"/>
      <c r="M66" s="34"/>
    </row>
    <row r="67" spans="2:13" s="48" customFormat="1" hidden="1" x14ac:dyDescent="0.2">
      <c r="B67" s="45" t="str">
        <f>CONCATENATE("7.",Prüfkriterien_7[[#This Row],[Spalte2]])</f>
        <v>7.4</v>
      </c>
      <c r="C67" s="46">
        <f>ROW()-ROW(Prüfkriterien_7[[#Headers],[Spalte3]])</f>
        <v>4</v>
      </c>
      <c r="D67" s="46">
        <f>(Prüfkriterien_7[Spalte2]+70)/10</f>
        <v>7.4</v>
      </c>
      <c r="E67" s="31"/>
      <c r="F67" s="32"/>
      <c r="G67" s="32"/>
      <c r="H67" s="33"/>
      <c r="I67" s="33"/>
      <c r="J67" s="33"/>
      <c r="K67" s="33"/>
      <c r="L67" s="33"/>
      <c r="M67" s="34"/>
    </row>
    <row r="68" spans="2:13" s="48" customFormat="1" hidden="1" x14ac:dyDescent="0.2">
      <c r="B68" s="55" t="str">
        <f>CONCATENATE("7.",Prüfkriterien_7[[#This Row],[Spalte2]])</f>
        <v>7.5</v>
      </c>
      <c r="C68" s="56">
        <f>ROW()-ROW(Prüfkriterien_7[[#Headers],[Spalte3]])</f>
        <v>5</v>
      </c>
      <c r="D68" s="56">
        <f>(Prüfkriterien_7[Spalte2]+70)/10</f>
        <v>7.5</v>
      </c>
      <c r="E68" s="57"/>
      <c r="F68" s="58"/>
      <c r="G68" s="58"/>
      <c r="H68" s="59"/>
      <c r="I68" s="59"/>
      <c r="J68" s="59"/>
      <c r="K68" s="59"/>
      <c r="L68" s="59"/>
      <c r="M68" s="60"/>
    </row>
    <row r="69" spans="2:13" hidden="1" x14ac:dyDescent="0.2">
      <c r="B69" s="121" t="s">
        <v>75</v>
      </c>
      <c r="C69" s="122"/>
      <c r="D69" s="122"/>
      <c r="E69" s="122"/>
      <c r="F69" s="122"/>
      <c r="G69" s="122"/>
      <c r="H69" s="122"/>
      <c r="I69" s="122"/>
      <c r="J69" s="122"/>
      <c r="K69" s="122"/>
      <c r="L69" s="122"/>
      <c r="M69" s="123"/>
    </row>
    <row r="70" spans="2:13" s="48" customFormat="1" hidden="1" x14ac:dyDescent="0.2">
      <c r="B70" s="45" t="s">
        <v>45</v>
      </c>
      <c r="C70" s="46" t="s">
        <v>46</v>
      </c>
      <c r="D70" s="46" t="s">
        <v>47</v>
      </c>
      <c r="E70" s="31" t="s">
        <v>48</v>
      </c>
      <c r="F70" s="32" t="s">
        <v>49</v>
      </c>
      <c r="G70" s="32" t="s">
        <v>52</v>
      </c>
      <c r="H70" s="33" t="s">
        <v>53</v>
      </c>
      <c r="I70" s="33" t="s">
        <v>54</v>
      </c>
      <c r="J70" s="33" t="s">
        <v>55</v>
      </c>
      <c r="K70" s="33" t="s">
        <v>56</v>
      </c>
      <c r="L70" s="33" t="s">
        <v>57</v>
      </c>
      <c r="M70" s="34" t="s">
        <v>58</v>
      </c>
    </row>
    <row r="71" spans="2:13" s="48" customFormat="1" hidden="1" x14ac:dyDescent="0.2">
      <c r="B71" s="45" t="str">
        <f>CONCATENATE("8.",Prüfkriterien_8[[#This Row],[Spalte2]])</f>
        <v>8.1</v>
      </c>
      <c r="C71" s="46">
        <f>ROW()-ROW(Prüfkriterien_8[[#Headers],[Spalte3]])</f>
        <v>1</v>
      </c>
      <c r="D71" s="46">
        <f>(Prüfkriterien_8[Spalte2]+80)/10</f>
        <v>8.1</v>
      </c>
      <c r="E71" s="31"/>
      <c r="F71" s="32"/>
      <c r="G71" s="32"/>
      <c r="H71" s="33"/>
      <c r="I71" s="33"/>
      <c r="J71" s="33"/>
      <c r="K71" s="33"/>
      <c r="L71" s="33"/>
      <c r="M71" s="34"/>
    </row>
    <row r="72" spans="2:13" s="48" customFormat="1" hidden="1" x14ac:dyDescent="0.2">
      <c r="B72" s="55" t="str">
        <f>CONCATENATE("8.",Prüfkriterien_8[[#This Row],[Spalte2]])</f>
        <v>8.2</v>
      </c>
      <c r="C72" s="56">
        <f>ROW()-ROW(Prüfkriterien_8[[#Headers],[Spalte3]])</f>
        <v>2</v>
      </c>
      <c r="D72" s="56">
        <f>(Prüfkriterien_8[Spalte2]+80)/10</f>
        <v>8.1999999999999993</v>
      </c>
      <c r="E72" s="57"/>
      <c r="F72" s="58"/>
      <c r="G72" s="58"/>
      <c r="H72" s="59"/>
      <c r="I72" s="59"/>
      <c r="J72" s="59"/>
      <c r="K72" s="59"/>
      <c r="L72" s="59"/>
      <c r="M72" s="60"/>
    </row>
    <row r="73" spans="2:13" s="48" customFormat="1" hidden="1" x14ac:dyDescent="0.2">
      <c r="B73" s="45" t="str">
        <f>CONCATENATE("8.",Prüfkriterien_8[[#This Row],[Spalte2]])</f>
        <v>8.3</v>
      </c>
      <c r="C73" s="46">
        <f>ROW()-ROW(Prüfkriterien_8[[#Headers],[Spalte3]])</f>
        <v>3</v>
      </c>
      <c r="D73" s="46">
        <f>(Prüfkriterien_8[Spalte2]+80)/10</f>
        <v>8.3000000000000007</v>
      </c>
      <c r="E73" s="31"/>
      <c r="F73" s="32"/>
      <c r="G73" s="32"/>
      <c r="H73" s="33"/>
      <c r="I73" s="33"/>
      <c r="J73" s="33"/>
      <c r="K73" s="33"/>
      <c r="L73" s="33"/>
      <c r="M73" s="34"/>
    </row>
    <row r="74" spans="2:13" s="48" customFormat="1" hidden="1" x14ac:dyDescent="0.2">
      <c r="B74" s="45" t="str">
        <f>CONCATENATE("8.",Prüfkriterien_8[[#This Row],[Spalte2]])</f>
        <v>8.4</v>
      </c>
      <c r="C74" s="46">
        <f>ROW()-ROW(Prüfkriterien_8[[#Headers],[Spalte3]])</f>
        <v>4</v>
      </c>
      <c r="D74" s="46">
        <f>(Prüfkriterien_8[Spalte2]+80)/10</f>
        <v>8.4</v>
      </c>
      <c r="E74" s="31"/>
      <c r="F74" s="32"/>
      <c r="G74" s="32"/>
      <c r="H74" s="33"/>
      <c r="I74" s="33"/>
      <c r="J74" s="33"/>
      <c r="K74" s="33"/>
      <c r="L74" s="33"/>
      <c r="M74" s="34"/>
    </row>
    <row r="75" spans="2:13" s="48" customFormat="1" hidden="1" x14ac:dyDescent="0.2">
      <c r="B75" s="55" t="str">
        <f>CONCATENATE("8.",Prüfkriterien_8[[#This Row],[Spalte2]])</f>
        <v>8.5</v>
      </c>
      <c r="C75" s="56">
        <f>ROW()-ROW(Prüfkriterien_8[[#Headers],[Spalte3]])</f>
        <v>5</v>
      </c>
      <c r="D75" s="56">
        <f>(Prüfkriterien_8[Spalte2]+80)/10</f>
        <v>8.5</v>
      </c>
      <c r="E75" s="57"/>
      <c r="F75" s="58"/>
      <c r="G75" s="58"/>
      <c r="H75" s="59"/>
      <c r="I75" s="59"/>
      <c r="J75" s="59"/>
      <c r="K75" s="59"/>
      <c r="L75" s="59"/>
      <c r="M75" s="60"/>
    </row>
    <row r="76" spans="2:13" hidden="1" x14ac:dyDescent="0.2">
      <c r="B76" s="121" t="s">
        <v>76</v>
      </c>
      <c r="C76" s="122"/>
      <c r="D76" s="122"/>
      <c r="E76" s="122"/>
      <c r="F76" s="122"/>
      <c r="G76" s="122"/>
      <c r="H76" s="122"/>
      <c r="I76" s="122"/>
      <c r="J76" s="122"/>
      <c r="K76" s="122"/>
      <c r="L76" s="122"/>
      <c r="M76" s="123"/>
    </row>
    <row r="77" spans="2:13" s="48" customFormat="1" hidden="1" x14ac:dyDescent="0.2">
      <c r="B77" s="45" t="s">
        <v>45</v>
      </c>
      <c r="C77" s="46" t="s">
        <v>46</v>
      </c>
      <c r="D77" s="46" t="s">
        <v>47</v>
      </c>
      <c r="E77" s="31" t="s">
        <v>48</v>
      </c>
      <c r="F77" s="32" t="s">
        <v>49</v>
      </c>
      <c r="G77" s="32" t="s">
        <v>52</v>
      </c>
      <c r="H77" s="33" t="s">
        <v>53</v>
      </c>
      <c r="I77" s="33" t="s">
        <v>54</v>
      </c>
      <c r="J77" s="33" t="s">
        <v>55</v>
      </c>
      <c r="K77" s="33" t="s">
        <v>56</v>
      </c>
      <c r="L77" s="33" t="s">
        <v>57</v>
      </c>
      <c r="M77" s="34" t="s">
        <v>58</v>
      </c>
    </row>
    <row r="78" spans="2:13" s="48" customFormat="1" hidden="1" x14ac:dyDescent="0.2">
      <c r="B78" s="45" t="str">
        <f>CONCATENATE("9.",Prüfkriterien_9[[#This Row],[Spalte2]])</f>
        <v>9.1</v>
      </c>
      <c r="C78" s="46">
        <f>ROW()-ROW(Prüfkriterien_9[[#Headers],[Spalte3]])</f>
        <v>1</v>
      </c>
      <c r="D78" s="46">
        <f>(Prüfkriterien_9[Spalte2]+90)/10</f>
        <v>9.1</v>
      </c>
      <c r="E78" s="31"/>
      <c r="F78" s="32"/>
      <c r="G78" s="32"/>
      <c r="H78" s="33"/>
      <c r="I78" s="33"/>
      <c r="J78" s="33"/>
      <c r="K78" s="33"/>
      <c r="L78" s="33"/>
      <c r="M78" s="34"/>
    </row>
    <row r="79" spans="2:13" s="48" customFormat="1" hidden="1" x14ac:dyDescent="0.2">
      <c r="B79" s="55" t="str">
        <f>CONCATENATE("9.",Prüfkriterien_9[[#This Row],[Spalte2]])</f>
        <v>9.2</v>
      </c>
      <c r="C79" s="56">
        <f>ROW()-ROW(Prüfkriterien_9[[#Headers],[Spalte3]])</f>
        <v>2</v>
      </c>
      <c r="D79" s="56">
        <f>(Prüfkriterien_9[Spalte2]+90)/10</f>
        <v>9.1999999999999993</v>
      </c>
      <c r="E79" s="57"/>
      <c r="F79" s="58"/>
      <c r="G79" s="58"/>
      <c r="H79" s="59"/>
      <c r="I79" s="59"/>
      <c r="J79" s="59"/>
      <c r="K79" s="59"/>
      <c r="L79" s="59"/>
      <c r="M79" s="60"/>
    </row>
    <row r="80" spans="2:13" s="48" customFormat="1" hidden="1" x14ac:dyDescent="0.2">
      <c r="B80" s="45" t="str">
        <f>CONCATENATE("9.",Prüfkriterien_9[[#This Row],[Spalte2]])</f>
        <v>9.3</v>
      </c>
      <c r="C80" s="46">
        <f>ROW()-ROW(Prüfkriterien_9[[#Headers],[Spalte3]])</f>
        <v>3</v>
      </c>
      <c r="D80" s="46">
        <f>(Prüfkriterien_9[Spalte2]+90)/10</f>
        <v>9.3000000000000007</v>
      </c>
      <c r="E80" s="31"/>
      <c r="F80" s="32"/>
      <c r="G80" s="32"/>
      <c r="H80" s="33"/>
      <c r="I80" s="33"/>
      <c r="J80" s="33"/>
      <c r="K80" s="33"/>
      <c r="L80" s="33"/>
      <c r="M80" s="34"/>
    </row>
    <row r="81" spans="2:13" s="48" customFormat="1" hidden="1" x14ac:dyDescent="0.2">
      <c r="B81" s="45" t="str">
        <f>CONCATENATE("9.",Prüfkriterien_9[[#This Row],[Spalte2]])</f>
        <v>9.4</v>
      </c>
      <c r="C81" s="46">
        <f>ROW()-ROW(Prüfkriterien_9[[#Headers],[Spalte3]])</f>
        <v>4</v>
      </c>
      <c r="D81" s="46">
        <f>(Prüfkriterien_9[Spalte2]+90)/10</f>
        <v>9.4</v>
      </c>
      <c r="E81" s="31"/>
      <c r="F81" s="32"/>
      <c r="G81" s="32"/>
      <c r="H81" s="33"/>
      <c r="I81" s="33"/>
      <c r="J81" s="33"/>
      <c r="K81" s="33"/>
      <c r="L81" s="33"/>
      <c r="M81" s="34"/>
    </row>
    <row r="82" spans="2:13" s="48" customFormat="1" hidden="1" x14ac:dyDescent="0.2">
      <c r="B82" s="55" t="str">
        <f>CONCATENATE("9.",Prüfkriterien_9[[#This Row],[Spalte2]])</f>
        <v>9.5</v>
      </c>
      <c r="C82" s="56">
        <f>ROW()-ROW(Prüfkriterien_9[[#Headers],[Spalte3]])</f>
        <v>5</v>
      </c>
      <c r="D82" s="56">
        <f>(Prüfkriterien_9[Spalte2]+90)/10</f>
        <v>9.5</v>
      </c>
      <c r="E82" s="57"/>
      <c r="F82" s="58"/>
      <c r="G82" s="58"/>
      <c r="H82" s="59"/>
      <c r="I82" s="59"/>
      <c r="J82" s="59"/>
      <c r="K82" s="59"/>
      <c r="L82" s="59"/>
      <c r="M82" s="60"/>
    </row>
    <row r="83" spans="2:13" hidden="1" x14ac:dyDescent="0.2">
      <c r="B83" s="121" t="s">
        <v>77</v>
      </c>
      <c r="C83" s="122"/>
      <c r="D83" s="122"/>
      <c r="E83" s="122"/>
      <c r="F83" s="122"/>
      <c r="G83" s="122"/>
      <c r="H83" s="122"/>
      <c r="I83" s="122"/>
      <c r="J83" s="122"/>
      <c r="K83" s="122"/>
      <c r="L83" s="122"/>
      <c r="M83" s="123"/>
    </row>
    <row r="84" spans="2:13" s="48" customFormat="1" hidden="1" x14ac:dyDescent="0.2">
      <c r="B84" s="45" t="s">
        <v>45</v>
      </c>
      <c r="C84" s="46" t="s">
        <v>46</v>
      </c>
      <c r="D84" s="46" t="s">
        <v>47</v>
      </c>
      <c r="E84" s="31" t="s">
        <v>48</v>
      </c>
      <c r="F84" s="32" t="s">
        <v>49</v>
      </c>
      <c r="G84" s="32" t="s">
        <v>52</v>
      </c>
      <c r="H84" s="33" t="s">
        <v>53</v>
      </c>
      <c r="I84" s="33" t="s">
        <v>54</v>
      </c>
      <c r="J84" s="33" t="s">
        <v>55</v>
      </c>
      <c r="K84" s="33" t="s">
        <v>56</v>
      </c>
      <c r="L84" s="33" t="s">
        <v>57</v>
      </c>
      <c r="M84" s="34" t="s">
        <v>58</v>
      </c>
    </row>
    <row r="85" spans="2:13" s="48" customFormat="1" hidden="1" x14ac:dyDescent="0.2">
      <c r="B85" s="45" t="str">
        <f>CONCATENATE("10.",Prüfkriterien_10[[#This Row],[Spalte2]])</f>
        <v>10.1</v>
      </c>
      <c r="C85" s="46">
        <f>ROW()-ROW(Prüfkriterien_10[[#Headers],[Spalte3]])</f>
        <v>1</v>
      </c>
      <c r="D85" s="46">
        <f>(Prüfkriterien_10[Spalte2]+100)/10</f>
        <v>10.1</v>
      </c>
      <c r="E85" s="31"/>
      <c r="F85" s="32"/>
      <c r="G85" s="32"/>
      <c r="H85" s="33"/>
      <c r="I85" s="33"/>
      <c r="J85" s="33"/>
      <c r="K85" s="33"/>
      <c r="L85" s="33"/>
      <c r="M85" s="34"/>
    </row>
    <row r="86" spans="2:13" s="48" customFormat="1" hidden="1" x14ac:dyDescent="0.2">
      <c r="B86" s="55" t="str">
        <f>CONCATENATE("10.",Prüfkriterien_10[[#This Row],[Spalte2]])</f>
        <v>10.2</v>
      </c>
      <c r="C86" s="56">
        <f>ROW()-ROW(Prüfkriterien_10[[#Headers],[Spalte3]])</f>
        <v>2</v>
      </c>
      <c r="D86" s="56">
        <f>(Prüfkriterien_10[Spalte2]+100)/10</f>
        <v>10.199999999999999</v>
      </c>
      <c r="E86" s="57"/>
      <c r="F86" s="58"/>
      <c r="G86" s="58"/>
      <c r="H86" s="59"/>
      <c r="I86" s="59"/>
      <c r="J86" s="59"/>
      <c r="K86" s="59"/>
      <c r="L86" s="59"/>
      <c r="M86" s="60"/>
    </row>
    <row r="87" spans="2:13" s="48" customFormat="1" hidden="1" x14ac:dyDescent="0.2">
      <c r="B87" s="45" t="str">
        <f>CONCATENATE("10.",Prüfkriterien_10[[#This Row],[Spalte2]])</f>
        <v>10.3</v>
      </c>
      <c r="C87" s="46">
        <f>ROW()-ROW(Prüfkriterien_10[[#Headers],[Spalte3]])</f>
        <v>3</v>
      </c>
      <c r="D87" s="46">
        <f>(Prüfkriterien_10[Spalte2]+100)/10</f>
        <v>10.3</v>
      </c>
      <c r="E87" s="31"/>
      <c r="F87" s="32"/>
      <c r="G87" s="32"/>
      <c r="H87" s="33"/>
      <c r="I87" s="33"/>
      <c r="J87" s="33"/>
      <c r="K87" s="33"/>
      <c r="L87" s="33"/>
      <c r="M87" s="34"/>
    </row>
    <row r="88" spans="2:13" s="48" customFormat="1" hidden="1" x14ac:dyDescent="0.2">
      <c r="B88" s="45" t="str">
        <f>CONCATENATE("10.",Prüfkriterien_10[[#This Row],[Spalte2]])</f>
        <v>10.4</v>
      </c>
      <c r="C88" s="46">
        <f>ROW()-ROW(Prüfkriterien_10[[#Headers],[Spalte3]])</f>
        <v>4</v>
      </c>
      <c r="D88" s="46">
        <f>(Prüfkriterien_10[Spalte2]+100)/10</f>
        <v>10.4</v>
      </c>
      <c r="E88" s="31"/>
      <c r="F88" s="32"/>
      <c r="G88" s="32"/>
      <c r="H88" s="33"/>
      <c r="I88" s="33"/>
      <c r="J88" s="33"/>
      <c r="K88" s="33"/>
      <c r="L88" s="33"/>
      <c r="M88" s="34"/>
    </row>
    <row r="89" spans="2:13" s="48" customFormat="1" hidden="1" x14ac:dyDescent="0.2">
      <c r="B89" s="55" t="str">
        <f>CONCATENATE("10.",Prüfkriterien_10[[#This Row],[Spalte2]])</f>
        <v>10.5</v>
      </c>
      <c r="C89" s="56">
        <f>ROW()-ROW(Prüfkriterien_10[[#Headers],[Spalte3]])</f>
        <v>5</v>
      </c>
      <c r="D89" s="56">
        <f>(Prüfkriterien_10[Spalte2]+100)/10</f>
        <v>10.5</v>
      </c>
      <c r="E89" s="57"/>
      <c r="F89" s="58"/>
      <c r="G89" s="58"/>
      <c r="H89" s="59"/>
      <c r="I89" s="59"/>
      <c r="J89" s="59"/>
      <c r="K89" s="59"/>
      <c r="L89" s="59"/>
      <c r="M89" s="60"/>
    </row>
    <row r="90" spans="2:13" hidden="1" x14ac:dyDescent="0.2">
      <c r="B90" s="121" t="s">
        <v>78</v>
      </c>
      <c r="C90" s="122"/>
      <c r="D90" s="122"/>
      <c r="E90" s="122"/>
      <c r="F90" s="122"/>
      <c r="G90" s="122"/>
      <c r="H90" s="122"/>
      <c r="I90" s="122"/>
      <c r="J90" s="122"/>
      <c r="K90" s="122"/>
      <c r="L90" s="122"/>
      <c r="M90" s="123"/>
    </row>
    <row r="91" spans="2:13" s="48" customFormat="1" hidden="1" x14ac:dyDescent="0.2">
      <c r="B91" s="45" t="s">
        <v>45</v>
      </c>
      <c r="C91" s="46" t="s">
        <v>46</v>
      </c>
      <c r="D91" s="46" t="s">
        <v>47</v>
      </c>
      <c r="E91" s="31" t="s">
        <v>48</v>
      </c>
      <c r="F91" s="32" t="s">
        <v>49</v>
      </c>
      <c r="G91" s="32" t="s">
        <v>52</v>
      </c>
      <c r="H91" s="33" t="s">
        <v>53</v>
      </c>
      <c r="I91" s="33" t="s">
        <v>54</v>
      </c>
      <c r="J91" s="33" t="s">
        <v>55</v>
      </c>
      <c r="K91" s="33" t="s">
        <v>56</v>
      </c>
      <c r="L91" s="33" t="s">
        <v>57</v>
      </c>
      <c r="M91" s="34" t="s">
        <v>58</v>
      </c>
    </row>
    <row r="92" spans="2:13" s="48" customFormat="1" hidden="1" x14ac:dyDescent="0.2">
      <c r="B92" s="45" t="str">
        <f>CONCATENATE("11.",Prüfkriterien_11[[#This Row],[Spalte2]])</f>
        <v>11.1</v>
      </c>
      <c r="C92" s="46">
        <f>ROW()-ROW(Prüfkriterien_11[[#Headers],[Spalte3]])</f>
        <v>1</v>
      </c>
      <c r="D92" s="46">
        <f>(Prüfkriterien_11[Spalte2]+110)/10</f>
        <v>11.1</v>
      </c>
      <c r="E92" s="31"/>
      <c r="F92" s="32"/>
      <c r="G92" s="32"/>
      <c r="H92" s="33"/>
      <c r="I92" s="33"/>
      <c r="J92" s="33"/>
      <c r="K92" s="33"/>
      <c r="L92" s="33"/>
      <c r="M92" s="34"/>
    </row>
    <row r="93" spans="2:13" s="48" customFormat="1" hidden="1" x14ac:dyDescent="0.2">
      <c r="B93" s="55" t="str">
        <f>CONCATENATE("11.",Prüfkriterien_11[[#This Row],[Spalte2]])</f>
        <v>11.2</v>
      </c>
      <c r="C93" s="56">
        <f>ROW()-ROW(Prüfkriterien_11[[#Headers],[Spalte3]])</f>
        <v>2</v>
      </c>
      <c r="D93" s="56">
        <f>(Prüfkriterien_11[Spalte2]+110)/10</f>
        <v>11.2</v>
      </c>
      <c r="E93" s="57"/>
      <c r="F93" s="58"/>
      <c r="G93" s="58"/>
      <c r="H93" s="59"/>
      <c r="I93" s="59"/>
      <c r="J93" s="59"/>
      <c r="K93" s="59"/>
      <c r="L93" s="59"/>
      <c r="M93" s="60"/>
    </row>
    <row r="94" spans="2:13" s="48" customFormat="1" hidden="1" x14ac:dyDescent="0.2">
      <c r="B94" s="45" t="str">
        <f>CONCATENATE("11.",Prüfkriterien_11[[#This Row],[Spalte2]])</f>
        <v>11.3</v>
      </c>
      <c r="C94" s="46">
        <f>ROW()-ROW(Prüfkriterien_11[[#Headers],[Spalte3]])</f>
        <v>3</v>
      </c>
      <c r="D94" s="46">
        <f>(Prüfkriterien_11[Spalte2]+110)/10</f>
        <v>11.3</v>
      </c>
      <c r="E94" s="31"/>
      <c r="F94" s="32"/>
      <c r="G94" s="32"/>
      <c r="H94" s="33"/>
      <c r="I94" s="33"/>
      <c r="J94" s="33"/>
      <c r="K94" s="33"/>
      <c r="L94" s="33"/>
      <c r="M94" s="34"/>
    </row>
    <row r="95" spans="2:13" s="48" customFormat="1" hidden="1" x14ac:dyDescent="0.2">
      <c r="B95" s="45" t="str">
        <f>CONCATENATE("11.",Prüfkriterien_11[[#This Row],[Spalte2]])</f>
        <v>11.4</v>
      </c>
      <c r="C95" s="46">
        <f>ROW()-ROW(Prüfkriterien_11[[#Headers],[Spalte3]])</f>
        <v>4</v>
      </c>
      <c r="D95" s="46">
        <f>(Prüfkriterien_11[Spalte2]+110)/10</f>
        <v>11.4</v>
      </c>
      <c r="E95" s="31"/>
      <c r="F95" s="32"/>
      <c r="G95" s="32"/>
      <c r="H95" s="33"/>
      <c r="I95" s="33"/>
      <c r="J95" s="33"/>
      <c r="K95" s="33"/>
      <c r="L95" s="33"/>
      <c r="M95" s="34"/>
    </row>
    <row r="96" spans="2:13" s="48" customFormat="1" hidden="1" x14ac:dyDescent="0.2">
      <c r="B96" s="55" t="str">
        <f>CONCATENATE("11.",Prüfkriterien_11[[#This Row],[Spalte2]])</f>
        <v>11.5</v>
      </c>
      <c r="C96" s="56">
        <f>ROW()-ROW(Prüfkriterien_11[[#Headers],[Spalte3]])</f>
        <v>5</v>
      </c>
      <c r="D96" s="56">
        <f>(Prüfkriterien_11[Spalte2]+110)/10</f>
        <v>11.5</v>
      </c>
      <c r="E96" s="57"/>
      <c r="F96" s="58"/>
      <c r="G96" s="58"/>
      <c r="H96" s="59"/>
      <c r="I96" s="59"/>
      <c r="J96" s="59"/>
      <c r="K96" s="59"/>
      <c r="L96" s="59"/>
      <c r="M96" s="60"/>
    </row>
    <row r="97" ht="6.75" customHeight="1" x14ac:dyDescent="0.2"/>
  </sheetData>
  <sheetProtection password="AA96" sheet="1" objects="1" scenarios="1" formatCells="0" formatRows="0" insertRows="0" deleteRows="0"/>
  <mergeCells count="22">
    <mergeCell ref="B48:M48"/>
    <mergeCell ref="C4:K4"/>
    <mergeCell ref="B6:B7"/>
    <mergeCell ref="C6:C7"/>
    <mergeCell ref="E6:E7"/>
    <mergeCell ref="F6:F7"/>
    <mergeCell ref="G6:G7"/>
    <mergeCell ref="H6:L6"/>
    <mergeCell ref="M6:M7"/>
    <mergeCell ref="D6:D7"/>
    <mergeCell ref="B41:M41"/>
    <mergeCell ref="B2:M2"/>
    <mergeCell ref="B5:M5"/>
    <mergeCell ref="B8:M8"/>
    <mergeCell ref="B19:M19"/>
    <mergeCell ref="B27:M27"/>
    <mergeCell ref="B90:M90"/>
    <mergeCell ref="B55:M55"/>
    <mergeCell ref="B62:M62"/>
    <mergeCell ref="B69:M69"/>
    <mergeCell ref="B76:M76"/>
    <mergeCell ref="B83:M83"/>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rowBreaks count="2" manualBreakCount="2">
    <brk id="18" max="13" man="1"/>
    <brk id="34" max="13" man="1"/>
  </rowBreak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1" operator="containsText" id="{5E95DCB8-8D9B-43CB-9F0E-367D7B8C392E}">
            <xm:f>NOT(ISERROR(SEARCH("grau",H20)))</xm:f>
            <xm:f>"grau"</xm:f>
            <x14:dxf>
              <font>
                <color rgb="FF808080"/>
              </font>
              <fill>
                <patternFill>
                  <bgColor rgb="FF808080"/>
                </patternFill>
              </fill>
            </x14:dxf>
          </x14:cfRule>
          <xm:sqref>H49:L54 H28:L40 H20:L26 H42:L47</xm:sqref>
        </x14:conditionalFormatting>
        <x14:conditionalFormatting xmlns:xm="http://schemas.microsoft.com/office/excel/2006/main">
          <x14:cfRule type="containsText" priority="8" operator="containsText" id="{856D55F9-5406-42BE-8943-059812964641}">
            <xm:f>NOT(ISERROR(SEARCH("grau",H10)))</xm:f>
            <xm:f>"grau"</xm:f>
            <x14:dxf>
              <font>
                <strike val="0"/>
                <color rgb="FF808080"/>
              </font>
              <fill>
                <patternFill>
                  <bgColor rgb="FF808080"/>
                </patternFill>
              </fill>
            </x14:dxf>
          </x14:cfRule>
          <xm:sqref>H10:L18</xm:sqref>
        </x14:conditionalFormatting>
        <x14:conditionalFormatting xmlns:xm="http://schemas.microsoft.com/office/excel/2006/main">
          <x14:cfRule type="containsText" priority="6" operator="containsText" id="{3EA6EFDB-E455-4F38-A982-1E38324F0343}">
            <xm:f>NOT(ISERROR(SEARCH("grau",H56)))</xm:f>
            <xm:f>"grau"</xm:f>
            <x14:dxf>
              <font>
                <color rgb="FF808080"/>
              </font>
              <fill>
                <patternFill>
                  <bgColor rgb="FF808080"/>
                </patternFill>
              </fill>
            </x14:dxf>
          </x14:cfRule>
          <xm:sqref>H56:L61</xm:sqref>
        </x14:conditionalFormatting>
        <x14:conditionalFormatting xmlns:xm="http://schemas.microsoft.com/office/excel/2006/main">
          <x14:cfRule type="containsText" priority="5" operator="containsText" id="{5BEAB68E-34A9-4110-B056-50320AFBCCB0}">
            <xm:f>NOT(ISERROR(SEARCH("grau",H63)))</xm:f>
            <xm:f>"grau"</xm:f>
            <x14:dxf>
              <font>
                <color rgb="FF808080"/>
              </font>
              <fill>
                <patternFill>
                  <bgColor rgb="FF808080"/>
                </patternFill>
              </fill>
            </x14:dxf>
          </x14:cfRule>
          <xm:sqref>H63:L68</xm:sqref>
        </x14:conditionalFormatting>
        <x14:conditionalFormatting xmlns:xm="http://schemas.microsoft.com/office/excel/2006/main">
          <x14:cfRule type="containsText" priority="4" operator="containsText" id="{CF7EDDB7-2157-4E54-80CC-AC6AB6FBA5CD}">
            <xm:f>NOT(ISERROR(SEARCH("grau",H70)))</xm:f>
            <xm:f>"grau"</xm:f>
            <x14:dxf>
              <font>
                <color rgb="FF808080"/>
              </font>
              <fill>
                <patternFill>
                  <bgColor rgb="FF808080"/>
                </patternFill>
              </fill>
            </x14:dxf>
          </x14:cfRule>
          <xm:sqref>H70:L75</xm:sqref>
        </x14:conditionalFormatting>
        <x14:conditionalFormatting xmlns:xm="http://schemas.microsoft.com/office/excel/2006/main">
          <x14:cfRule type="containsText" priority="3" operator="containsText" id="{A15A7D79-1345-4D48-A805-61E375A492E8}">
            <xm:f>NOT(ISERROR(SEARCH("grau",H77)))</xm:f>
            <xm:f>"grau"</xm:f>
            <x14:dxf>
              <font>
                <color rgb="FF808080"/>
              </font>
              <fill>
                <patternFill>
                  <bgColor rgb="FF808080"/>
                </patternFill>
              </fill>
            </x14:dxf>
          </x14:cfRule>
          <xm:sqref>H77:L82</xm:sqref>
        </x14:conditionalFormatting>
        <x14:conditionalFormatting xmlns:xm="http://schemas.microsoft.com/office/excel/2006/main">
          <x14:cfRule type="containsText" priority="2" operator="containsText" id="{24D64CB9-06C8-4AB6-96E9-068B2C93B725}">
            <xm:f>NOT(ISERROR(SEARCH("grau",H84)))</xm:f>
            <xm:f>"grau"</xm:f>
            <x14:dxf>
              <font>
                <color rgb="FF808080"/>
              </font>
              <fill>
                <patternFill>
                  <bgColor rgb="FF808080"/>
                </patternFill>
              </fill>
            </x14:dxf>
          </x14:cfRule>
          <xm:sqref>H84:L89</xm:sqref>
        </x14:conditionalFormatting>
        <x14:conditionalFormatting xmlns:xm="http://schemas.microsoft.com/office/excel/2006/main">
          <x14:cfRule type="containsText" priority="1" operator="containsText" id="{04852FE4-12C5-447A-9DDA-1F52D59ECA2D}">
            <xm:f>NOT(ISERROR(SEARCH("grau",H91)))</xm:f>
            <xm:f>"grau"</xm:f>
            <x14:dxf>
              <font>
                <color rgb="FF808080"/>
              </font>
              <fill>
                <patternFill>
                  <bgColor rgb="FF808080"/>
                </patternFill>
              </fill>
            </x14:dxf>
          </x14:cfRule>
          <xm:sqref>H91:L96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I49:J49</xm:sqref>
        </x14:dataValidation>
        <x14:dataValidation type="list" allowBlank="1" showInputMessage="1" showErrorMessage="1">
          <x14:formula1>
            <xm:f>Einstellungen!$C$9:$C$11</xm:f>
          </x14:formula1>
          <xm:sqref>H9:L18 H20:L26 H28:L40 H42:L47 H49:L54 H56:L61 H63:L68 H70:L75 H77:L82 H84:L89 H91:L96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topLeftCell="C1" zoomScaleNormal="100" workbookViewId="0">
      <selection activeCell="C8" sqref="C8"/>
    </sheetView>
  </sheetViews>
  <sheetFormatPr baseColWidth="10" defaultColWidth="11.5703125" defaultRowHeight="14.25" x14ac:dyDescent="0.2"/>
  <cols>
    <col min="1" max="1" width="1.140625" style="6" customWidth="1"/>
    <col min="2" max="2" width="29.42578125" style="6" customWidth="1"/>
    <col min="3" max="3" width="53.42578125" style="7" customWidth="1"/>
    <col min="4" max="4" width="1.140625" style="6" customWidth="1"/>
    <col min="5" max="16384" width="11.5703125" style="6"/>
  </cols>
  <sheetData>
    <row r="1" spans="2:5" ht="6" customHeight="1" x14ac:dyDescent="0.2"/>
    <row r="2" spans="2:5" ht="15" x14ac:dyDescent="0.25">
      <c r="B2" s="140" t="s">
        <v>81</v>
      </c>
      <c r="C2" s="140"/>
    </row>
    <row r="3" spans="2:5" ht="8.1" customHeight="1" x14ac:dyDescent="0.25">
      <c r="B3" s="8"/>
      <c r="C3" s="8"/>
    </row>
    <row r="4" spans="2:5" ht="56.1" customHeight="1" x14ac:dyDescent="0.25">
      <c r="B4" s="141" t="s">
        <v>44</v>
      </c>
      <c r="C4" s="141"/>
    </row>
    <row r="5" spans="2:5" ht="8.1" customHeight="1" x14ac:dyDescent="0.2">
      <c r="B5" s="9"/>
      <c r="C5" s="9"/>
    </row>
    <row r="6" spans="2:5" s="10" customFormat="1" ht="26.1" customHeight="1" x14ac:dyDescent="0.25">
      <c r="B6" s="76" t="s">
        <v>59</v>
      </c>
      <c r="C6" s="53" t="s">
        <v>84</v>
      </c>
    </row>
    <row r="7" spans="2:5" s="10" customFormat="1" ht="26.1" customHeight="1" x14ac:dyDescent="0.25">
      <c r="B7" s="76" t="s">
        <v>82</v>
      </c>
      <c r="C7" s="53" t="s">
        <v>85</v>
      </c>
    </row>
    <row r="8" spans="2:5" s="10" customFormat="1" ht="26.1" customHeight="1" x14ac:dyDescent="0.25">
      <c r="B8" s="75" t="s">
        <v>80</v>
      </c>
      <c r="C8" s="54" t="s">
        <v>91</v>
      </c>
    </row>
    <row r="9" spans="2:5" s="10" customFormat="1" ht="26.1" customHeight="1" x14ac:dyDescent="0.25">
      <c r="B9" s="62" t="s">
        <v>60</v>
      </c>
      <c r="C9" s="12" t="s">
        <v>15</v>
      </c>
    </row>
    <row r="10" spans="2:5" s="10" customFormat="1" ht="26.1" customHeight="1" x14ac:dyDescent="0.25">
      <c r="B10" s="11"/>
      <c r="C10" s="85"/>
      <c r="E10" s="77" t="s">
        <v>83</v>
      </c>
    </row>
    <row r="11" spans="2:5" s="10" customFormat="1" ht="26.1" customHeight="1" x14ac:dyDescent="0.25">
      <c r="B11" s="11"/>
      <c r="C11" s="84" t="s">
        <v>42</v>
      </c>
    </row>
    <row r="12" spans="2:5" s="10" customFormat="1" ht="26.1" customHeight="1" x14ac:dyDescent="0.25">
      <c r="B12" s="62" t="s">
        <v>61</v>
      </c>
      <c r="C12" s="79" t="s">
        <v>28</v>
      </c>
    </row>
    <row r="13" spans="2:5" s="10" customFormat="1" ht="26.1" customHeight="1" x14ac:dyDescent="0.25">
      <c r="B13" s="11"/>
      <c r="C13" s="79" t="s">
        <v>29</v>
      </c>
    </row>
    <row r="14" spans="2:5" s="10" customFormat="1" ht="26.1" customHeight="1" x14ac:dyDescent="0.25">
      <c r="B14" s="11"/>
      <c r="C14" s="79" t="s">
        <v>30</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2021_CL_C_V_Ei</dc:title>
  <dc:creator/>
  <cp:lastModifiedBy/>
  <dcterms:created xsi:type="dcterms:W3CDTF">2006-09-16T00:00:00Z</dcterms:created>
  <dcterms:modified xsi:type="dcterms:W3CDTF">2020-10-20T13:05:23Z</dcterms:modified>
</cp:coreProperties>
</file>