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showInkAnnotation="0" codeName="DieseArbeitsmappe" defaultThemeVersion="124226"/>
  <workbookProtection workbookPassword="AA96" lockStructure="1"/>
  <bookViews>
    <workbookView xWindow="240" yWindow="105" windowWidth="14805" windowHeight="8025" tabRatio="781"/>
  </bookViews>
  <sheets>
    <sheet name="Angaben zum Audit" sheetId="1" r:id="rId1"/>
    <sheet name="Maßnahmenplan" sheetId="2" r:id="rId2"/>
    <sheet name="Checkliste" sheetId="7" r:id="rId3"/>
    <sheet name="Einstellungen" sheetId="4" r:id="rId4"/>
  </sheets>
  <definedNames>
    <definedName name="_AZeit">Einstellungen!#REF!</definedName>
    <definedName name="_Betriebsname">Einstellungen!$C$7</definedName>
    <definedName name="_Betriesname">Einstellungen!$C$7</definedName>
    <definedName name="_chbx">Einstellungen!$C$9</definedName>
    <definedName name="_Datum">Einstellungen!$C$6</definedName>
    <definedName name="_Dauer">Einstellungen!#REF!</definedName>
    <definedName name="_EZeit">Einstellungen!#REF!</definedName>
    <definedName name="_grau">Einstellungen!$C$10</definedName>
    <definedName name="_KO">Einstellungen!$C$14</definedName>
    <definedName name="_lAbw">Einstellungen!$C$12</definedName>
    <definedName name="_RLV">Einstellungen!$C$8</definedName>
    <definedName name="_sAbw">Einstellungen!$C$13</definedName>
    <definedName name="_Version">Einstellungen!#REF!</definedName>
    <definedName name="_xlnm.Print_Area" localSheetId="0">'Angaben zum Audit'!$A$1:$M$31</definedName>
    <definedName name="_xlnm.Print_Area" localSheetId="2">Checkliste!$A$1:$N$112</definedName>
    <definedName name="_xlnm.Print_Area" localSheetId="1">Maßnahmenplan!$A$1:$J$24</definedName>
    <definedName name="_xlnm.Print_Titles" localSheetId="2">Checkliste!$1:$7</definedName>
  </definedNames>
  <calcPr calcId="145621" calcMode="manual"/>
</workbook>
</file>

<file path=xl/calcChain.xml><?xml version="1.0" encoding="utf-8"?>
<calcChain xmlns="http://schemas.openxmlformats.org/spreadsheetml/2006/main">
  <c r="B40" i="7" l="1"/>
  <c r="C39" i="7"/>
  <c r="B39" i="7" s="1"/>
  <c r="C40" i="7"/>
  <c r="C41" i="7"/>
  <c r="D41" i="7" s="1"/>
  <c r="D40" i="7"/>
  <c r="C42" i="7"/>
  <c r="B42" i="7" s="1"/>
  <c r="C43" i="7"/>
  <c r="B43" i="7" s="1"/>
  <c r="C44" i="7"/>
  <c r="B44" i="7" s="1"/>
  <c r="D43" i="7"/>
  <c r="C45" i="7"/>
  <c r="B45" i="7" s="1"/>
  <c r="C46" i="7"/>
  <c r="B46" i="7" s="1"/>
  <c r="C47" i="7"/>
  <c r="B47" i="7" s="1"/>
  <c r="C48" i="7"/>
  <c r="B48" i="7" s="1"/>
  <c r="C49" i="7"/>
  <c r="B49" i="7" s="1"/>
  <c r="C50" i="7"/>
  <c r="B50" i="7" s="1"/>
  <c r="C22" i="7"/>
  <c r="B22" i="7" s="1"/>
  <c r="C23" i="7"/>
  <c r="B23" i="7" s="1"/>
  <c r="C24" i="7"/>
  <c r="D24" i="7" s="1"/>
  <c r="C25" i="7"/>
  <c r="B25" i="7" s="1"/>
  <c r="C26" i="7"/>
  <c r="B26" i="7" s="1"/>
  <c r="C27" i="7"/>
  <c r="D27" i="7" s="1"/>
  <c r="C28" i="7"/>
  <c r="B28" i="7" s="1"/>
  <c r="C29" i="7"/>
  <c r="B29" i="7" s="1"/>
  <c r="C30" i="7"/>
  <c r="D30" i="7" s="1"/>
  <c r="C31" i="7"/>
  <c r="B31" i="7" s="1"/>
  <c r="D28" i="7"/>
  <c r="C13" i="7"/>
  <c r="D13" i="7" s="1"/>
  <c r="C14" i="7"/>
  <c r="B14" i="7" s="1"/>
  <c r="C15" i="7"/>
  <c r="B15" i="7" s="1"/>
  <c r="C16" i="7"/>
  <c r="B16" i="7" s="1"/>
  <c r="C17" i="7"/>
  <c r="B17" i="7" s="1"/>
  <c r="D22" i="7" l="1"/>
  <c r="D39" i="7"/>
  <c r="B41" i="7"/>
  <c r="D46" i="7"/>
  <c r="D44" i="7"/>
  <c r="D42" i="7"/>
  <c r="D49" i="7"/>
  <c r="D47" i="7"/>
  <c r="D26" i="7"/>
  <c r="D31" i="7"/>
  <c r="B27" i="7"/>
  <c r="D45" i="7"/>
  <c r="D50" i="7"/>
  <c r="D25" i="7"/>
  <c r="D48" i="7"/>
  <c r="D23" i="7"/>
  <c r="B24" i="7"/>
  <c r="D29" i="7"/>
  <c r="B30" i="7"/>
  <c r="B13" i="7"/>
  <c r="D15" i="7"/>
  <c r="D14" i="7"/>
  <c r="D17" i="7"/>
  <c r="D16" i="7"/>
  <c r="C12" i="7" l="1"/>
  <c r="D12" i="7" s="1"/>
  <c r="C18" i="7"/>
  <c r="D18" i="7" s="1"/>
  <c r="C111" i="7"/>
  <c r="B111" i="7" s="1"/>
  <c r="C110" i="7"/>
  <c r="B110" i="7" s="1"/>
  <c r="C109" i="7"/>
  <c r="D109" i="7" s="1"/>
  <c r="C108" i="7"/>
  <c r="D108" i="7" s="1"/>
  <c r="C107" i="7"/>
  <c r="B107" i="7" s="1"/>
  <c r="C104" i="7"/>
  <c r="D104" i="7" s="1"/>
  <c r="C103" i="7"/>
  <c r="B103" i="7" s="1"/>
  <c r="C102" i="7"/>
  <c r="D102" i="7" s="1"/>
  <c r="C101" i="7"/>
  <c r="D101" i="7" s="1"/>
  <c r="C100" i="7"/>
  <c r="D100" i="7" s="1"/>
  <c r="C97" i="7"/>
  <c r="D97" i="7" s="1"/>
  <c r="C96" i="7"/>
  <c r="B96" i="7" s="1"/>
  <c r="C95" i="7"/>
  <c r="D95" i="7" s="1"/>
  <c r="C94" i="7"/>
  <c r="D94" i="7" s="1"/>
  <c r="C93" i="7"/>
  <c r="B93" i="7" s="1"/>
  <c r="C90" i="7"/>
  <c r="D90" i="7" s="1"/>
  <c r="C89" i="7"/>
  <c r="B89" i="7" s="1"/>
  <c r="C88" i="7"/>
  <c r="D88" i="7" s="1"/>
  <c r="C87" i="7"/>
  <c r="D87" i="7" s="1"/>
  <c r="C86" i="7"/>
  <c r="B86" i="7" s="1"/>
  <c r="C83" i="7"/>
  <c r="B83" i="7" s="1"/>
  <c r="C82" i="7"/>
  <c r="B82" i="7" s="1"/>
  <c r="C81" i="7"/>
  <c r="D81" i="7" s="1"/>
  <c r="C80" i="7"/>
  <c r="D80" i="7" s="1"/>
  <c r="C79" i="7"/>
  <c r="B79" i="7" s="1"/>
  <c r="C76" i="7"/>
  <c r="D76" i="7" s="1"/>
  <c r="C75" i="7"/>
  <c r="B75" i="7" s="1"/>
  <c r="C74" i="7"/>
  <c r="D74" i="7" s="1"/>
  <c r="C73" i="7"/>
  <c r="D73" i="7" s="1"/>
  <c r="C72" i="7"/>
  <c r="B72" i="7" s="1"/>
  <c r="B74" i="7" l="1"/>
  <c r="B90" i="7"/>
  <c r="B94" i="7"/>
  <c r="B102" i="7"/>
  <c r="B12" i="7"/>
  <c r="B73" i="7"/>
  <c r="B81" i="7"/>
  <c r="B97" i="7"/>
  <c r="B101" i="7"/>
  <c r="B109" i="7"/>
  <c r="B76" i="7"/>
  <c r="B80" i="7"/>
  <c r="B88" i="7"/>
  <c r="B104" i="7"/>
  <c r="B100" i="7"/>
  <c r="B108" i="7"/>
  <c r="B87" i="7"/>
  <c r="B95" i="7"/>
  <c r="B18" i="7"/>
  <c r="D72" i="7"/>
  <c r="D75" i="7"/>
  <c r="D111" i="7"/>
  <c r="D107" i="7"/>
  <c r="D110" i="7"/>
  <c r="D103" i="7"/>
  <c r="D93" i="7"/>
  <c r="D96" i="7"/>
  <c r="D86" i="7"/>
  <c r="D89" i="7"/>
  <c r="D83" i="7"/>
  <c r="D79" i="7"/>
  <c r="D82" i="7"/>
  <c r="B2" i="7"/>
  <c r="B2" i="2"/>
  <c r="B2" i="1"/>
  <c r="C68" i="7" l="1"/>
  <c r="B68" i="7" s="1"/>
  <c r="C67" i="7"/>
  <c r="B67" i="7" s="1"/>
  <c r="D68" i="7" l="1"/>
  <c r="D67" i="7"/>
  <c r="C69" i="7"/>
  <c r="D69" i="7" s="1"/>
  <c r="C66" i="7"/>
  <c r="D66" i="7" s="1"/>
  <c r="C62" i="7"/>
  <c r="D62" i="7" s="1"/>
  <c r="C61" i="7"/>
  <c r="D61" i="7" s="1"/>
  <c r="C59" i="7"/>
  <c r="D59" i="7" s="1"/>
  <c r="C60" i="7"/>
  <c r="D60" i="7" s="1"/>
  <c r="C55" i="7"/>
  <c r="B55" i="7" s="1"/>
  <c r="C54" i="7"/>
  <c r="B54" i="7" s="1"/>
  <c r="C53" i="7"/>
  <c r="D53" i="7" s="1"/>
  <c r="C52" i="7"/>
  <c r="D52" i="7" s="1"/>
  <c r="C35" i="7"/>
  <c r="D35" i="7" s="1"/>
  <c r="C36" i="7"/>
  <c r="B36" i="7" s="1"/>
  <c r="C34" i="7"/>
  <c r="D34" i="7" s="1"/>
  <c r="C33" i="7"/>
  <c r="B33" i="7" s="1"/>
  <c r="B69" i="7" l="1"/>
  <c r="B66" i="7"/>
  <c r="B62" i="7"/>
  <c r="B61" i="7"/>
  <c r="B59" i="7"/>
  <c r="B60" i="7"/>
  <c r="D54" i="7"/>
  <c r="D55" i="7"/>
  <c r="B53" i="7"/>
  <c r="B52" i="7"/>
  <c r="B35" i="7"/>
  <c r="B34" i="7"/>
  <c r="D36" i="7"/>
  <c r="D33" i="7"/>
  <c r="C51" i="7" l="1"/>
  <c r="C32" i="7"/>
  <c r="C58" i="7"/>
  <c r="C65" i="7"/>
  <c r="C19" i="7"/>
  <c r="C10" i="7"/>
  <c r="C11" i="7"/>
  <c r="D51" i="7" l="1"/>
  <c r="B51" i="7"/>
  <c r="D58" i="7"/>
  <c r="B58" i="7"/>
  <c r="D10" i="7"/>
  <c r="B10" i="7"/>
  <c r="D65" i="7"/>
  <c r="B65" i="7"/>
  <c r="D32" i="7"/>
  <c r="B32" i="7"/>
  <c r="D19" i="7"/>
  <c r="B19" i="7"/>
  <c r="D11" i="7"/>
  <c r="B11" i="7"/>
</calcChain>
</file>

<file path=xl/sharedStrings.xml><?xml version="1.0" encoding="utf-8"?>
<sst xmlns="http://schemas.openxmlformats.org/spreadsheetml/2006/main" count="362" uniqueCount="195">
  <si>
    <t>Angaben zum Audit</t>
  </si>
  <si>
    <t>Zertifizierungsstelle</t>
  </si>
  <si>
    <t>Name Auditor</t>
  </si>
  <si>
    <t>Name Auskunftsperson</t>
  </si>
  <si>
    <t>Markenlizenznehmer</t>
  </si>
  <si>
    <t>Auftraggeber des Audits</t>
  </si>
  <si>
    <t>Auditart</t>
  </si>
  <si>
    <t>Auditzeit</t>
  </si>
  <si>
    <t>Anzahl festgestellter Abweichungen</t>
  </si>
  <si>
    <t>Begründung für verkürzte Auditdauer</t>
  </si>
  <si>
    <t>Ende:</t>
  </si>
  <si>
    <t>Dauer:</t>
  </si>
  <si>
    <t>Das Audit konnte nicht durchgeführt werden</t>
  </si>
  <si>
    <t>Kein Ansprechpartner vor Ort</t>
  </si>
  <si>
    <t>Zugang wurde verweigert</t>
  </si>
  <si>
    <t>X</t>
  </si>
  <si>
    <t>Ort, Datum</t>
  </si>
  <si>
    <t>Unterschrift Betriebsverantwortlicher</t>
  </si>
  <si>
    <t>Unterschrift Auditor</t>
  </si>
  <si>
    <t xml:space="preserve">        Unterschrift Betriebsverantwortlicher</t>
  </si>
  <si>
    <t>Betrieb:</t>
  </si>
  <si>
    <t>Maßnahmenplan</t>
  </si>
  <si>
    <t>Lfd. Nr.</t>
  </si>
  <si>
    <t>Beschreibung der Abweichung</t>
  </si>
  <si>
    <t>Bewertung</t>
  </si>
  <si>
    <t>Vereinbarte Korrekturmaßnahme</t>
  </si>
  <si>
    <t>Behebungsfrist</t>
  </si>
  <si>
    <t>OK?*</t>
  </si>
  <si>
    <t>lAbw</t>
  </si>
  <si>
    <t>sAbw</t>
  </si>
  <si>
    <t>K.O.</t>
  </si>
  <si>
    <t>*von der Zertifizierungsstelle auszufüllen</t>
  </si>
  <si>
    <r>
      <t xml:space="preserve">Bewertung
</t>
    </r>
    <r>
      <rPr>
        <sz val="6"/>
        <color theme="1"/>
        <rFont val="Arial"/>
        <family val="2"/>
      </rPr>
      <t>(lAbw, sAbw, K.O.)</t>
    </r>
  </si>
  <si>
    <t>Prüfkriterien</t>
  </si>
  <si>
    <t>Lfd. Nr</t>
  </si>
  <si>
    <t>Kapitel
Richtlinie</t>
  </si>
  <si>
    <t>Kriterium</t>
  </si>
  <si>
    <t>Erläuterung / 
Durchführungshinweis</t>
  </si>
  <si>
    <t>n.a.</t>
  </si>
  <si>
    <t>Beschreibung</t>
  </si>
  <si>
    <t>Abgleich der Betriebsbeschreibung, ggf. Korrektur bei betrieblichen Veränderungen</t>
  </si>
  <si>
    <t>Prüfung der vorangegangenen Auditberichte</t>
  </si>
  <si>
    <t>grau</t>
  </si>
  <si>
    <t>erfüllt</t>
  </si>
  <si>
    <r>
      <t xml:space="preserve">Auf diesem Tabellenblatt werden dokumentübergreifende Variablen definiert.
Es kann nur der Text der gelben Felder angepasst werden.
</t>
    </r>
    <r>
      <rPr>
        <b/>
        <sz val="11"/>
        <color theme="1"/>
        <rFont val="Arial"/>
        <family val="2"/>
      </rPr>
      <t xml:space="preserve">
</t>
    </r>
    <r>
      <rPr>
        <b/>
        <sz val="11"/>
        <color rgb="FFFF0000"/>
        <rFont val="Arial"/>
        <family val="2"/>
      </rPr>
      <t>ACHTUNG: DIESE SEITE NICHT DRUCKEN!</t>
    </r>
  </si>
  <si>
    <t>Spalte1</t>
  </si>
  <si>
    <t>Spalte2</t>
  </si>
  <si>
    <t>Spalte3</t>
  </si>
  <si>
    <t>Spalte4</t>
  </si>
  <si>
    <t>Spalte5</t>
  </si>
  <si>
    <t>Hilfsspalte_Num</t>
  </si>
  <si>
    <t>Hilfsspalte_Kom</t>
  </si>
  <si>
    <t>Spalte6</t>
  </si>
  <si>
    <t>Spalte7</t>
  </si>
  <si>
    <t>Spalte8</t>
  </si>
  <si>
    <t>Spalte9</t>
  </si>
  <si>
    <t>Spalte10</t>
  </si>
  <si>
    <t>Spalte11</t>
  </si>
  <si>
    <t>Spalte12</t>
  </si>
  <si>
    <t>Auditdatum:</t>
  </si>
  <si>
    <t>Drop Down Menü:</t>
  </si>
  <si>
    <t>Bewertung:</t>
  </si>
  <si>
    <t>Beginn:</t>
  </si>
  <si>
    <t>Auditdatum (TT.MM.JJJJ)</t>
  </si>
  <si>
    <t>Erstaudit:</t>
  </si>
  <si>
    <t>Folgeaudit:</t>
  </si>
  <si>
    <t>Nachaudit:</t>
  </si>
  <si>
    <t>Hiermit bestätige ich, dass die oben aufgeführten Korrekturmaßnahmen zwischen mir und dem Auditor vereinbart wurden. Die Zertifizierungsstelle ist spätestens mit Ablauf der im Maßnahmenplan festgelegten Frist über die Umsetzung einer Korrekturmaßnahme zu informieren.</t>
  </si>
  <si>
    <t>Checklisten Punkt</t>
  </si>
  <si>
    <t xml:space="preserve"> </t>
  </si>
  <si>
    <t>1. Dokumentenüberprüfung</t>
  </si>
  <si>
    <t>4.</t>
  </si>
  <si>
    <t>5.</t>
  </si>
  <si>
    <t>6.</t>
  </si>
  <si>
    <t>7.</t>
  </si>
  <si>
    <t>8.</t>
  </si>
  <si>
    <t>9.</t>
  </si>
  <si>
    <t>10.</t>
  </si>
  <si>
    <t>11.</t>
  </si>
  <si>
    <t>RL Zert 2020
6.4.2</t>
  </si>
  <si>
    <t>Titel der Checkliste:</t>
  </si>
  <si>
    <t>Einstellungen</t>
  </si>
  <si>
    <t>Betriebsname:</t>
  </si>
  <si>
    <t>&lt;- Hier nichts eintragen</t>
  </si>
  <si>
    <t>dd.mm.yyyy</t>
  </si>
  <si>
    <t>zzzzzz</t>
  </si>
  <si>
    <t>Beschreibung / Nachweise / Belege</t>
  </si>
  <si>
    <t>EU-Zulassungsnummer</t>
  </si>
  <si>
    <t>Betrieb /auditierter Standort</t>
  </si>
  <si>
    <t xml:space="preserve">Hiermit bestätige ich die Angaben zum Betrieb und zu Durchführung des Audits. Eine Kopie des Auditberichtes (mindestens dieses Deckblattes) und des Maßnahmenplans habe ich erhalten. </t>
  </si>
  <si>
    <t>Bemerkung</t>
  </si>
  <si>
    <t xml:space="preserve">
RL Zert 2020
3.2</t>
  </si>
  <si>
    <t>Der Systemteilnehmer erkennt die Nutzungsbedingungen und Vorgaben der Zertifizierungsstelle und des Labelgebers an.</t>
  </si>
  <si>
    <t>Nachweis über einen gültigen Vertrag mit der Zertifizierungsgesellschaft mit mindestens den Inhalten der ISO/EN 17065:2012 4.1.2 und die Einwilligungserklärung zur Dateneinsicht durch den Deutschen Tierschutzbund.</t>
  </si>
  <si>
    <t>2.3</t>
  </si>
  <si>
    <t>Die Betriebsbeschreibung ist vollständig und aktuell.</t>
  </si>
  <si>
    <t>Alle Korrekturmaßnahmen aus vergangenen Audits wurden umgesetzt und damit die Abweichungen abgestellt.</t>
  </si>
  <si>
    <t>2.4</t>
  </si>
  <si>
    <t>Die Eigenkontrolle wurde durchgeführt und ist dokumentiert.</t>
  </si>
  <si>
    <t>2.8</t>
  </si>
  <si>
    <t>Eine aktuelle Sortimentsliste liegt vor.</t>
  </si>
  <si>
    <t>Dokumentation in der Unternehmensakte, bzw. im Unternehmen vorliegend</t>
  </si>
  <si>
    <t>Aktuelle Produktionsprotokolle liegen vor.</t>
  </si>
  <si>
    <t>2.8.4</t>
  </si>
  <si>
    <t>Eine Freigabe der Etikettengestaltung / Verpackung und Aufmachung liegt vor.</t>
  </si>
  <si>
    <t>Für jede Logonutzung muss ein Freigabeformular des Deutschen Tierschutzbundes vorliegen. Begleitschreiben (Mail) vorlegen lassen. Das alleinige Vorzeigen des Layouts gilt nicht als Nachweis. Freigabe mit Originalverpackung abgleichen! Keine Stichprobe --&gt; gesamtes Sortiment prüfen.</t>
  </si>
  <si>
    <t>Das Logo im Sichtfeld der Verpackung wird nur verwendet, wenn die Trockenmasse des Produkts zu mind. 30 % aus TSL-Ware besteht.</t>
  </si>
  <si>
    <t xml:space="preserve">Überprüfung der Endverpackung. Aktuelles Verpackungsmaterial mit der Rezeptur abgleichen. </t>
  </si>
  <si>
    <t>2.7.3</t>
  </si>
  <si>
    <t>Bei einer zeitlichen Trennung werden die Anforderungen an die Produktionsreihenfolge eingehalten.</t>
  </si>
  <si>
    <t>Überprüfung der Produktionsprotokolle
Verarbeitung in absteigender Wertigkeit der Ware bei zeitlicher Trennung. 
z.B. Bio, TSL und konventionelle Ware</t>
  </si>
  <si>
    <t>3.1</t>
  </si>
  <si>
    <t>Zur Vermeidung von Verschleppung wurde eine ordnungsgemäße Reinigung der für die Verarbeitung zur Verfügung stehenden Räume durchgeführt, bzw. ein adäquates Vorgehen angewendet und dokumentiert.</t>
  </si>
  <si>
    <t>Überprüfung der Reinigungsprotokolle und Sichtprüfung
Adäquates Vorgenen z.B. bei Ölen / Fetten oder Rohstoffen in Pulverform</t>
  </si>
  <si>
    <t>2. Dokumentenprüfung - spezieller Teil Zutaten</t>
  </si>
  <si>
    <t>Aktuelle Rezepturen liegen vor.</t>
  </si>
  <si>
    <t>Dokumentation liegt im Unternehmen bzw.  in der Unternehmensakte vor</t>
  </si>
  <si>
    <t>2.5</t>
  </si>
  <si>
    <t>Es werden keine Zutaten oder Zusatzstoffe verwendet, die nach der Verordnung über die Rückverfolgbarkeit und Kennzeichnung von GVO deklarationspflichtig sind.</t>
  </si>
  <si>
    <t>Überprüfung der Produktspezifikationen anhand der Zutatenliste</t>
  </si>
  <si>
    <t>3.7</t>
  </si>
  <si>
    <t>Überprüfung der Rezeptur</t>
  </si>
  <si>
    <t>Weitere Zutaten tierischen Ursprungs stammen nur von Rind, Gans, Pekingente, Pute, Schaf oder Ziege.</t>
  </si>
  <si>
    <t>Es werden keine aquatisch lebenden Tiere eingesetzt.
z.B. Lachs, Aal, Muscheln</t>
  </si>
  <si>
    <t>Es wird kein Karmin bzw. Cochenille (E120) eingesetzt.</t>
  </si>
  <si>
    <t>Es wird keine Stopfleber verarbeitet.</t>
  </si>
  <si>
    <t>3.4</t>
  </si>
  <si>
    <t>Bei Nicht-Verfügbarkeit von tierischen Nebenerzeugnissen / Innereien einer noch nicht im Label vorhandenen Tierart werden ersatzweise nur Nebenerzeugnisse von Neuland oder Bio gem. der EG-Öko-Basisverordnung verwendet.</t>
  </si>
  <si>
    <t>3.5</t>
  </si>
  <si>
    <t>Es werden keine Eier aus Boden- oder Volierenhaltung sowie Käfigeier – auch der aus so genannten Kleingruppenkäfigen – verwendet.</t>
  </si>
  <si>
    <t>Zum Zeitpunkt der Verarbeitung werden max. 
40 % der Nebenerzeugnisse / Innereien ersetzt.</t>
  </si>
  <si>
    <t xml:space="preserve">Überprüfung der Rezeptur                                                                                                    </t>
  </si>
  <si>
    <t>3.5.1</t>
  </si>
  <si>
    <t xml:space="preserve">Bei Nicht-Verfügbarkeit von TSL Eiern:
- "Kat-geprüfte Freilandhaltung"
- Eier, die für die Prüfung der Premiumstufe zugelassen sind
n.a. bei Produkten der Premiumstufe
</t>
  </si>
  <si>
    <t>3.5.2</t>
  </si>
  <si>
    <t>Bei Nicht-Verfügbarkeit von TSL Eiern der Premiumstufe:
- Bio-Eier
- Neuland-Eier
- Eier aus "KAT-geprüfter Freilandhaltung" mit der Kennzeichnung "ohne Gentechnik" nur dann, wenn die oben genannten Bezugsquellen nicht verfügbar sind
n.a. bei Prüfung der Einstiegsstufe</t>
  </si>
  <si>
    <t>3.6.1</t>
  </si>
  <si>
    <t>Bei Nicht-Verfügbarkeit von TSL-Milch:
-  Bio-Milch und Milcherzeugnisse
- Ausgenommen Käse der darf in der Einstiegsstufe auch in konventioneller Qualität verwendet werden
n.a. bei Prüfung der Premiumstufe</t>
  </si>
  <si>
    <t>3.6.2</t>
  </si>
  <si>
    <t>Bei Nicht-Verfügbarkeit von TSL-Milch der Premiumstufe:
-  Bio-Milch und Milcherzeugnisse
n.a. bei Prüfung der Einstiegsstufe</t>
  </si>
  <si>
    <t>3. Physische Prüfung</t>
  </si>
  <si>
    <t>2.7.1</t>
  </si>
  <si>
    <t>Alle Verpackungsarten und Lieferscheine tragen das TSL-Logo der entsprechenden Stufe oder eine einheitliche, eindeutige innerbetriebliche Kennzeichnung mit Einstufungshinweis.</t>
  </si>
  <si>
    <t>Auch Kleinpackungen, Großverpackungen und Umkartons. Bei Kartons, die nicht für den Verbraucher sichtbar sind, genügt das Logo in schwarz-weiß auf dem Etikett. Für Dokumente, Schilder etc. eine Abkürzung mit Einstufungshinweis (z.B. TSL E, TSL *, TSL 1). Bei den für den Verbraucher sichtbaren Verpackungen gilt Punkt 1.7</t>
  </si>
  <si>
    <t>Eine dokumentierte Wareneingangsprüfung liegt vor.</t>
  </si>
  <si>
    <t>Lieferantennachweis, Lieferscheine, Rechnungen, Etiketten je Produkt entsprechend Sortimentsliste. Wareneingangsdokumentation prüfen</t>
  </si>
  <si>
    <t>Im Wareneingang wird sichergestellt, dass sämtliche Wareneingänge zur Herstellung von Produkten mit dem Tierschutzlabel den Vorgaben entsprechen.</t>
  </si>
  <si>
    <t xml:space="preserve">Nachweis der Konformitätszertifikate der Lieferanten und Kennzeichnung der Zutaten auf warenbegleitenden Dokumenten. Einstufungshinweis ist vorhanden.                                                                                           </t>
  </si>
  <si>
    <t xml:space="preserve">
3.2.1</t>
  </si>
  <si>
    <t>3.2.2</t>
  </si>
  <si>
    <t>2.7.2</t>
  </si>
  <si>
    <t>Zu jeder Zeit erfolgt eine eindeutige Trennung der TSL-Ware von Nicht-TSL-Ware.</t>
  </si>
  <si>
    <t xml:space="preserve">z.B. Gekennzeichnete Stellfläche, gekennzeichnete Kisten, korrekt ausgelobte Ware, korrekte Trennung im Kühlhaus, Trennung während der Bearbeitung der Ware </t>
  </si>
  <si>
    <t>2.7.1
2.7.3</t>
  </si>
  <si>
    <t xml:space="preserve">Ist TSL.-Ware immer konsequent und systhematisch von Nicht-TSL-Ware getrennt?
z.B. unverwechselbare Kennzeichnung der Waren, Kisten, Stellflächen etc.
n.a. bei Prüfung der Premiumstufe   </t>
  </si>
  <si>
    <t xml:space="preserve">Ist TSL-Ware immer konsequent und systematisch von nicht-TSL-Ware getrennt? 
z.B. unverwechselbare Kennzeichnung der Waren, Kisten, Stellflächen etc.
n.a. bei Prüfung der Einstiegsstufe   </t>
  </si>
  <si>
    <t>Es wird eindeutig sichergestellt, dass die TSL-Ware in die richtige Verpackung gelangt, bzw. dass ausschließlich TSL-Ware in ausgelobte Verpackung gelangt.</t>
  </si>
  <si>
    <t>Eindeutiges System zur Rückverfolgbarkeit über z.B. Artikelnummern ist etabliert</t>
  </si>
  <si>
    <t>3.3.2</t>
  </si>
  <si>
    <t xml:space="preserve">Ist TSL-Ware deutlich und konsequent von Nicht-TSL-Ware getrennt?                                                                                        
z.B. eigene Silos, markierte Silos. Prüfung der Chargenabtrennung, Reinigungsprotokolle zeigen lassen   </t>
  </si>
  <si>
    <t>Die Abladestation von TSL-Tiermehl  ist eindeutig gekennzeichnet.</t>
  </si>
  <si>
    <t>Beim Wareneingang von Tiermehl erfolgt eine Kennzeichnung auf dem Wiegeschein bzw. durch die elektronischen Aufzeichnungen der Waage.</t>
  </si>
  <si>
    <t>3.3.1</t>
  </si>
  <si>
    <t>Die Konformität der verwendeten Tiermehle ergab keinen Grund zur Beanstandung.</t>
  </si>
  <si>
    <t>Ergab die Herkunftssicherung Grund zur Beanstandung? Der Auditor kann nach eigenem Ermessen einen laboranalytischen Test durchführen lassen. Ist das Ergebnis abweichend, führt dies zum K.O.</t>
  </si>
  <si>
    <t>2.6</t>
  </si>
  <si>
    <t>Bei der Verarbeitung von Rework: Es wird nur Rework aus der Vorproduktion vom gleichen oder einem höheren Standard verwendet.</t>
  </si>
  <si>
    <t>Überprüfung der Mischprotokolle</t>
  </si>
  <si>
    <t>Der Gesamtanteil des verwendeten Reworks hat einen max. Anteil von 5 % bezogen auf das Endprodukt.</t>
  </si>
  <si>
    <t>Ein dokumentierter Warenausgang liegt vor.</t>
  </si>
  <si>
    <t>Lieferscheine, Etiketten je Produkt entsprechend Sortimentsliste. Ausgangsdokumentation prüfen</t>
  </si>
  <si>
    <t>Die Berechnung von Wareneingang und Warenausgang ergab keinen Grund zur Beanstandung.</t>
  </si>
  <si>
    <t>Stichprobenartige Berechnung des Warenstroms für einen Zeitraum von min. 4 Wochen</t>
  </si>
  <si>
    <t>Verarbeitung Heimtiernahrung</t>
  </si>
  <si>
    <r>
      <t xml:space="preserve">Überprüfung der Produktspezifikation
</t>
    </r>
    <r>
      <rPr>
        <b/>
        <sz val="10"/>
        <color theme="1"/>
        <rFont val="Arial"/>
        <family val="2"/>
      </rPr>
      <t>K.O.</t>
    </r>
  </si>
  <si>
    <r>
      <t xml:space="preserve">Die genannten Tierarten dürfen unter Berücksichtigung der Nicht-Verfügbarkeit (Kap. 3.4) verwendet werden                                                                                                                                                                 </t>
    </r>
    <r>
      <rPr>
        <b/>
        <sz val="10"/>
        <color theme="1"/>
        <rFont val="Arial"/>
        <family val="2"/>
      </rPr>
      <t>K.O.</t>
    </r>
  </si>
  <si>
    <r>
      <t xml:space="preserve">Überprüfung der Rezeptur
</t>
    </r>
    <r>
      <rPr>
        <b/>
        <sz val="10"/>
        <color theme="1"/>
        <rFont val="Arial"/>
        <family val="2"/>
      </rPr>
      <t>K.O.</t>
    </r>
  </si>
  <si>
    <r>
      <t xml:space="preserve">Überprüfung der Rezeptur 
</t>
    </r>
    <r>
      <rPr>
        <b/>
        <sz val="10"/>
        <color theme="1"/>
        <rFont val="Arial"/>
        <family val="2"/>
      </rPr>
      <t>K.O.</t>
    </r>
  </si>
  <si>
    <r>
      <t xml:space="preserve">Überprüfung der Rezeptur
</t>
    </r>
    <r>
      <rPr>
        <b/>
        <sz val="10"/>
        <color theme="1"/>
        <rFont val="Arial"/>
        <family val="2"/>
      </rPr>
      <t xml:space="preserve">K.O. </t>
    </r>
  </si>
  <si>
    <r>
      <t xml:space="preserve">Überprüfung der Produktspezifikationen anhand der Zutatenliste
</t>
    </r>
    <r>
      <rPr>
        <b/>
        <sz val="10"/>
        <color theme="1"/>
        <rFont val="Arial"/>
        <family val="2"/>
      </rPr>
      <t>K.O.</t>
    </r>
  </si>
  <si>
    <r>
      <t xml:space="preserve">Für Produkte der </t>
    </r>
    <r>
      <rPr>
        <b/>
        <sz val="10"/>
        <color theme="1"/>
        <rFont val="Arial"/>
        <family val="2"/>
      </rPr>
      <t>Einstiegsstufe</t>
    </r>
    <r>
      <rPr>
        <sz val="10"/>
        <color theme="1"/>
        <rFont val="Arial"/>
        <family val="2"/>
      </rPr>
      <t xml:space="preserve"> werden nur Eier, Flüssigeier oder Ei-Bestandteile aus zulässiger Herkunft verwendet.</t>
    </r>
  </si>
  <si>
    <r>
      <t xml:space="preserve">Für Produkte der </t>
    </r>
    <r>
      <rPr>
        <b/>
        <sz val="10"/>
        <color theme="1"/>
        <rFont val="Arial"/>
        <family val="2"/>
      </rPr>
      <t>Premiumstufe</t>
    </r>
    <r>
      <rPr>
        <sz val="10"/>
        <color theme="1"/>
        <rFont val="Arial"/>
        <family val="2"/>
      </rPr>
      <t xml:space="preserve"> werden nur Eier, Flüssigeier oder Ei-Bestandteile aus zulässiger Herkunft verwendet.</t>
    </r>
  </si>
  <si>
    <r>
      <t xml:space="preserve">Für Produkte der </t>
    </r>
    <r>
      <rPr>
        <b/>
        <sz val="10"/>
        <color theme="1"/>
        <rFont val="Arial"/>
        <family val="2"/>
      </rPr>
      <t>Einstiegsstufe</t>
    </r>
    <r>
      <rPr>
        <sz val="10"/>
        <color theme="1"/>
        <rFont val="Arial"/>
        <family val="2"/>
      </rPr>
      <t xml:space="preserve"> werden nur Milch und Milcherzeugnisse aus zulässiger Herkunft verwendet.</t>
    </r>
  </si>
  <si>
    <r>
      <t xml:space="preserve">Für Produkte der </t>
    </r>
    <r>
      <rPr>
        <b/>
        <sz val="10"/>
        <color theme="1"/>
        <rFont val="Arial"/>
        <family val="2"/>
      </rPr>
      <t>Premiumstufe</t>
    </r>
    <r>
      <rPr>
        <sz val="10"/>
        <color theme="1"/>
        <rFont val="Arial"/>
        <family val="2"/>
      </rPr>
      <t xml:space="preserve"> werden nur Milch und Milcherzeugnisse aus zulässiger Herkunft verwendet.
</t>
    </r>
  </si>
  <si>
    <r>
      <t xml:space="preserve">Für Erzeugnisse mit tierischen Bestandteilen der </t>
    </r>
    <r>
      <rPr>
        <b/>
        <sz val="10"/>
        <color theme="1"/>
        <rFont val="Arial"/>
        <family val="2"/>
      </rPr>
      <t>Einstiegsstufe</t>
    </r>
    <r>
      <rPr>
        <sz val="10"/>
        <color theme="1"/>
        <rFont val="Arial"/>
        <family val="2"/>
      </rPr>
      <t xml:space="preserve"> werden nur tierische Nebenerzeugnisse aus der Erzeugung der Einstiegs- und / oder Premiumstufe verwendet.</t>
    </r>
  </si>
  <si>
    <r>
      <t xml:space="preserve">Überprüfung der Lieferscheine / dem Herkunftsnachweise
</t>
    </r>
    <r>
      <rPr>
        <b/>
        <sz val="10"/>
        <color theme="1"/>
        <rFont val="Arial"/>
        <family val="2"/>
      </rPr>
      <t>K.O.</t>
    </r>
    <r>
      <rPr>
        <sz val="10"/>
        <color theme="1"/>
        <rFont val="Arial"/>
        <family val="2"/>
      </rPr>
      <t xml:space="preserve">
n.a. bei Prüfung der Premiumstufe</t>
    </r>
  </si>
  <si>
    <r>
      <t xml:space="preserve">Überprüfung der Lieferscheine / des Herkunftsnachweises
</t>
    </r>
    <r>
      <rPr>
        <b/>
        <sz val="10"/>
        <color theme="1"/>
        <rFont val="Arial"/>
        <family val="2"/>
      </rPr>
      <t>K.O.</t>
    </r>
    <r>
      <rPr>
        <sz val="10"/>
        <color theme="1"/>
        <rFont val="Arial"/>
        <family val="2"/>
      </rPr>
      <t xml:space="preserve">
n.a. bei Prüfung der Einstiegsstufe</t>
    </r>
  </si>
  <si>
    <r>
      <t xml:space="preserve">Für Erzeugnisse mit tierischen Bestandteilen der </t>
    </r>
    <r>
      <rPr>
        <b/>
        <sz val="10"/>
        <color theme="1"/>
        <rFont val="Arial"/>
        <family val="2"/>
      </rPr>
      <t>Premiumstufe</t>
    </r>
    <r>
      <rPr>
        <sz val="10"/>
        <color theme="1"/>
        <rFont val="Arial"/>
        <family val="2"/>
      </rPr>
      <t xml:space="preserve"> werden nur tierische Nebenerzeugnisse aus der Erzeugung der Premiumstufe verwendet.</t>
    </r>
  </si>
  <si>
    <r>
      <t xml:space="preserve">Eine Identifikation von Waren der </t>
    </r>
    <r>
      <rPr>
        <b/>
        <sz val="10"/>
        <color theme="1"/>
        <rFont val="Arial"/>
        <family val="2"/>
      </rPr>
      <t>Einstiegsstufe</t>
    </r>
    <r>
      <rPr>
        <sz val="10"/>
        <color theme="1"/>
        <rFont val="Arial"/>
        <family val="2"/>
      </rPr>
      <t xml:space="preserve"> ist im Betrieb jederzeit auf allen Produktions-, Verarbeitungs- und Vertriebsstufen durch eine innerbetriebliche Kennzeichnung möglich.</t>
    </r>
  </si>
  <si>
    <r>
      <t xml:space="preserve">Eine Identifikation von Waren der </t>
    </r>
    <r>
      <rPr>
        <b/>
        <sz val="10"/>
        <color theme="1"/>
        <rFont val="Arial"/>
        <family val="2"/>
      </rPr>
      <t>Premiumstufe</t>
    </r>
    <r>
      <rPr>
        <sz val="10"/>
        <color theme="1"/>
        <rFont val="Arial"/>
        <family val="2"/>
      </rPr>
      <t xml:space="preserve"> ist im Betrieb jederzeit auf allen Produktions-, Verarbeitungs- und Vertriebsstufen durch eine innerbetriebliche Kennzeichnung möglich.</t>
    </r>
  </si>
  <si>
    <t>Der Anteil an Fischöl zur Nahrungsergänzung übersteigt bezogen auf den Gesamtanteil den Wert von 1 % nicht.</t>
  </si>
  <si>
    <t>2.8.3</t>
  </si>
  <si>
    <t>Die Anlieferung und Aufbewahrung von Tiermehl erfolgt in separaten Tankwagen / Silos oder in separaten und gekennzeichneten Big Pags.</t>
  </si>
  <si>
    <t>Bei der Verwendung von Taurin (2-Aminoethansulfonsäure) werden ausschließlich synthetisch hergestellte Stoffe verwendet.</t>
  </si>
  <si>
    <t>Alle 12 Monate wurde anhand der Punkte dieser Checkliste eine Eigenkontrolle zum TSL durchgeführt. Abweichungen und Korrekturmaßnahmen wurden dokumentiert. Die Eigenkontrolle enthält Datum und Unterschrift.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</si>
</sst>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mm;@"/>
    <numFmt numFmtId="165" formatCode="0.0"/>
  </numFmts>
  <fonts count="19"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4"/>
      <color rgb="FF009EE3"/>
      <name val="Arial"/>
      <family val="2"/>
    </font>
    <font>
      <sz val="10"/>
      <color theme="1"/>
      <name val="Arial"/>
      <family val="2"/>
    </font>
    <font>
      <b/>
      <sz val="10"/>
      <color theme="1"/>
      <name val="Arial"/>
      <family val="2"/>
    </font>
    <font>
      <sz val="8"/>
      <color theme="1"/>
      <name val="Arial"/>
      <family val="2"/>
    </font>
    <font>
      <sz val="6"/>
      <color theme="1"/>
      <name val="Arial"/>
      <family val="2"/>
    </font>
    <font>
      <b/>
      <sz val="11"/>
      <color theme="1"/>
      <name val="Arial"/>
      <family val="2"/>
    </font>
    <font>
      <b/>
      <sz val="11"/>
      <color rgb="FFFF0000"/>
      <name val="Arial"/>
      <family val="2"/>
    </font>
    <font>
      <sz val="11"/>
      <color rgb="FFFF0000"/>
      <name val="Arial"/>
      <family val="2"/>
    </font>
    <font>
      <sz val="10"/>
      <color theme="1"/>
      <name val="Arial"/>
      <family val="2"/>
    </font>
    <font>
      <sz val="10"/>
      <color theme="1"/>
      <name val="Arial"/>
      <family val="2"/>
    </font>
    <font>
      <sz val="11"/>
      <color rgb="FF3F3F76"/>
      <name val="Arial"/>
      <family val="2"/>
    </font>
    <font>
      <sz val="11"/>
      <name val="Arial"/>
      <family val="2"/>
    </font>
  </fonts>
  <fills count="6">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rgb="FFFFCC99"/>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s>
  <cellStyleXfs count="2">
    <xf numFmtId="0" fontId="0" fillId="0" borderId="0"/>
    <xf numFmtId="0" fontId="17" fillId="4" borderId="12" applyNumberFormat="0" applyAlignment="0" applyProtection="0"/>
  </cellStyleXfs>
  <cellXfs count="146">
    <xf numFmtId="0" fontId="0" fillId="0" borderId="0" xfId="0"/>
    <xf numFmtId="0" fontId="8" fillId="0" borderId="1" xfId="0" applyFont="1" applyBorder="1" applyAlignment="1" applyProtection="1">
      <alignment vertical="center"/>
      <protection locked="0"/>
    </xf>
    <xf numFmtId="0" fontId="8" fillId="0" borderId="0" xfId="0" applyFont="1" applyProtection="1"/>
    <xf numFmtId="0" fontId="8" fillId="0" borderId="0" xfId="0" applyFont="1" applyAlignment="1" applyProtection="1">
      <alignment horizontal="center" vertical="center"/>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6" fillId="0" borderId="0" xfId="0" applyFont="1" applyProtection="1"/>
    <xf numFmtId="0" fontId="6" fillId="0" borderId="0" xfId="0" applyFont="1" applyAlignment="1" applyProtection="1">
      <alignment horizontal="right"/>
    </xf>
    <xf numFmtId="0" fontId="12" fillId="0" borderId="0" xfId="0" applyFont="1" applyAlignment="1" applyProtection="1">
      <alignment horizontal="center"/>
    </xf>
    <xf numFmtId="0" fontId="6" fillId="0" borderId="2" xfId="0" applyFont="1" applyBorder="1" applyAlignment="1" applyProtection="1"/>
    <xf numFmtId="0" fontId="6" fillId="0" borderId="0" xfId="0" applyFont="1" applyAlignment="1" applyProtection="1">
      <alignment vertical="center"/>
    </xf>
    <xf numFmtId="0" fontId="6" fillId="0" borderId="1" xfId="0" applyFont="1" applyBorder="1" applyAlignment="1" applyProtection="1">
      <alignment vertical="center"/>
    </xf>
    <xf numFmtId="0" fontId="6" fillId="0" borderId="1" xfId="0" applyFont="1" applyFill="1" applyBorder="1" applyAlignment="1" applyProtection="1">
      <alignment horizontal="right" vertical="center"/>
    </xf>
    <xf numFmtId="164" fontId="8" fillId="0" borderId="1" xfId="0" applyNumberFormat="1" applyFont="1" applyBorder="1" applyAlignment="1" applyProtection="1">
      <alignment horizontal="center" vertical="center"/>
      <protection locked="0"/>
    </xf>
    <xf numFmtId="20"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6" fillId="0" borderId="0" xfId="0" applyFont="1" applyAlignment="1" applyProtection="1">
      <alignment horizontal="center" vertical="center"/>
    </xf>
    <xf numFmtId="0" fontId="10" fillId="0" borderId="0" xfId="0" applyFont="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right" vertical="center"/>
    </xf>
    <xf numFmtId="0" fontId="8" fillId="0" borderId="4" xfId="0" applyFont="1" applyBorder="1" applyAlignment="1" applyProtection="1">
      <alignment horizontal="center" vertical="center"/>
    </xf>
    <xf numFmtId="0" fontId="6" fillId="0" borderId="2" xfId="0" applyFont="1" applyBorder="1" applyAlignment="1" applyProtection="1">
      <alignment vertical="center"/>
    </xf>
    <xf numFmtId="0" fontId="6" fillId="0" borderId="2" xfId="0" applyFont="1" applyBorder="1" applyAlignment="1" applyProtection="1">
      <alignment horizontal="center" vertical="center"/>
    </xf>
    <xf numFmtId="0" fontId="8" fillId="0" borderId="0" xfId="0" applyFont="1" applyFill="1" applyProtection="1"/>
    <xf numFmtId="0" fontId="8" fillId="0" borderId="0" xfId="0" applyFont="1" applyFill="1" applyAlignment="1" applyProtection="1">
      <alignment horizontal="center" vertical="center"/>
    </xf>
    <xf numFmtId="0" fontId="6" fillId="0" borderId="0" xfId="0" applyFont="1" applyAlignment="1" applyProtection="1">
      <alignment horizontal="left" vertical="center"/>
    </xf>
    <xf numFmtId="1" fontId="8" fillId="0" borderId="0" xfId="0" applyNumberFormat="1" applyFont="1" applyBorder="1" applyAlignment="1" applyProtection="1">
      <alignment horizontal="left" vertical="center"/>
    </xf>
    <xf numFmtId="0" fontId="8" fillId="0" borderId="0" xfId="0" applyFont="1" applyBorder="1" applyAlignment="1" applyProtection="1">
      <alignment vertical="center"/>
    </xf>
    <xf numFmtId="49" fontId="8" fillId="0" borderId="0" xfId="0" applyNumberFormat="1"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vertical="center"/>
      <protection locked="0"/>
    </xf>
    <xf numFmtId="0" fontId="10" fillId="0" borderId="0" xfId="0" applyFont="1" applyAlignment="1" applyProtection="1">
      <alignment horizontal="center" vertical="center"/>
    </xf>
    <xf numFmtId="165" fontId="8" fillId="0" borderId="0" xfId="0" applyNumberFormat="1" applyFont="1" applyBorder="1" applyAlignment="1" applyProtection="1">
      <alignment horizontal="center" vertical="center"/>
    </xf>
    <xf numFmtId="0" fontId="8" fillId="0" borderId="0" xfId="0" applyFont="1" applyBorder="1" applyAlignment="1" applyProtection="1">
      <alignment horizontal="center" vertical="center"/>
    </xf>
    <xf numFmtId="0" fontId="7" fillId="0" borderId="0" xfId="0" applyFont="1" applyAlignment="1" applyProtection="1">
      <alignment vertical="center"/>
    </xf>
    <xf numFmtId="0" fontId="8"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left" vertical="center" wrapText="1"/>
    </xf>
    <xf numFmtId="0" fontId="6" fillId="0" borderId="2" xfId="0" applyFont="1" applyBorder="1" applyProtection="1"/>
    <xf numFmtId="49" fontId="8" fillId="0" borderId="0" xfId="0" applyNumberFormat="1"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0" xfId="0" applyFont="1" applyBorder="1" applyAlignment="1" applyProtection="1">
      <alignment vertical="center" wrapText="1"/>
    </xf>
    <xf numFmtId="1" fontId="8" fillId="0" borderId="0" xfId="0" applyNumberFormat="1" applyFont="1" applyBorder="1" applyAlignment="1" applyProtection="1">
      <alignment horizontal="left" vertical="center"/>
      <protection locked="0"/>
    </xf>
    <xf numFmtId="165" fontId="8" fillId="0" borderId="0" xfId="0" applyNumberFormat="1" applyFont="1" applyBorder="1" applyAlignment="1" applyProtection="1">
      <alignment horizontal="center" vertical="center"/>
      <protection locked="0"/>
    </xf>
    <xf numFmtId="0" fontId="8" fillId="0" borderId="0" xfId="0" applyNumberFormat="1" applyFont="1" applyBorder="1" applyAlignment="1" applyProtection="1">
      <alignment horizontal="center" vertical="center"/>
      <protection locked="0"/>
    </xf>
    <xf numFmtId="0" fontId="8" fillId="0" borderId="0" xfId="0" applyFont="1" applyProtection="1">
      <protection locked="0"/>
    </xf>
    <xf numFmtId="49" fontId="8" fillId="0" borderId="0" xfId="0" applyNumberFormat="1" applyFont="1" applyBorder="1" applyAlignment="1" applyProtection="1">
      <alignment horizontal="left" vertical="center" wrapText="1"/>
      <protection locked="0"/>
    </xf>
    <xf numFmtId="0" fontId="8" fillId="0" borderId="0" xfId="0" applyNumberFormat="1" applyFont="1" applyBorder="1" applyAlignment="1" applyProtection="1">
      <alignment horizontal="left" vertical="center" wrapText="1"/>
      <protection locked="0"/>
    </xf>
    <xf numFmtId="165" fontId="8" fillId="0" borderId="0" xfId="0" applyNumberFormat="1" applyFont="1" applyBorder="1" applyAlignment="1" applyProtection="1">
      <alignment horizontal="center" vertical="center" wrapText="1"/>
      <protection locked="0"/>
    </xf>
    <xf numFmtId="0" fontId="8" fillId="0" borderId="0" xfId="0" applyNumberFormat="1" applyFont="1" applyBorder="1" applyAlignment="1" applyProtection="1">
      <alignment horizontal="center" vertical="center" wrapText="1"/>
      <protection locked="0"/>
    </xf>
    <xf numFmtId="0" fontId="8" fillId="0" borderId="0" xfId="0" applyFont="1" applyBorder="1" applyProtection="1">
      <protection locked="0"/>
    </xf>
    <xf numFmtId="14" fontId="14" fillId="3" borderId="1" xfId="0" applyNumberFormat="1" applyFont="1" applyFill="1" applyBorder="1" applyAlignment="1" applyProtection="1">
      <alignment horizontal="right" vertical="center"/>
      <protection locked="0"/>
    </xf>
    <xf numFmtId="0" fontId="14" fillId="3" borderId="1" xfId="0" applyFont="1" applyFill="1" applyBorder="1" applyAlignment="1" applyProtection="1">
      <alignment horizontal="right" vertical="center"/>
      <protection locked="0"/>
    </xf>
    <xf numFmtId="1" fontId="15" fillId="0" borderId="0" xfId="0" applyNumberFormat="1" applyFont="1" applyBorder="1" applyAlignment="1" applyProtection="1">
      <alignment horizontal="left" vertical="center"/>
      <protection locked="0"/>
    </xf>
    <xf numFmtId="165" fontId="15" fillId="0" borderId="0" xfId="0" applyNumberFormat="1" applyFont="1" applyBorder="1" applyAlignment="1" applyProtection="1">
      <alignment horizontal="center" vertical="center"/>
      <protection locked="0"/>
    </xf>
    <xf numFmtId="49" fontId="15" fillId="0" borderId="0" xfId="0" applyNumberFormat="1" applyFont="1" applyBorder="1" applyAlignment="1" applyProtection="1">
      <alignment vertical="center" wrapText="1"/>
      <protection locked="0"/>
    </xf>
    <xf numFmtId="0" fontId="15" fillId="0" borderId="0" xfId="0" applyFont="1" applyBorder="1" applyAlignment="1" applyProtection="1">
      <alignment vertical="center" wrapText="1"/>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14" fontId="8" fillId="0" borderId="0" xfId="0" applyNumberFormat="1" applyFont="1" applyAlignment="1" applyProtection="1">
      <alignment horizontal="right" vertical="center"/>
      <protection locked="0"/>
    </xf>
    <xf numFmtId="0" fontId="4" fillId="0" borderId="1" xfId="0" applyFont="1" applyBorder="1" applyAlignment="1" applyProtection="1">
      <alignment vertical="center"/>
    </xf>
    <xf numFmtId="0" fontId="8" fillId="0" borderId="0" xfId="0" applyFont="1" applyAlignment="1" applyProtection="1">
      <alignment wrapText="1"/>
      <protection locked="0"/>
    </xf>
    <xf numFmtId="0" fontId="8" fillId="0" borderId="0" xfId="0" applyFont="1" applyAlignment="1" applyProtection="1">
      <alignment horizontal="left"/>
    </xf>
    <xf numFmtId="0" fontId="8" fillId="0" borderId="0" xfId="0" applyFont="1" applyAlignment="1" applyProtection="1">
      <alignment horizontal="center"/>
    </xf>
    <xf numFmtId="49" fontId="8" fillId="0" borderId="0" xfId="0" applyNumberFormat="1" applyFont="1" applyProtection="1"/>
    <xf numFmtId="0" fontId="16" fillId="0" borderId="0" xfId="0" applyNumberFormat="1" applyFont="1" applyBorder="1" applyAlignment="1" applyProtection="1">
      <alignment horizontal="left" vertical="center"/>
      <protection locked="0"/>
    </xf>
    <xf numFmtId="165" fontId="16" fillId="0" borderId="0" xfId="0" applyNumberFormat="1" applyFont="1" applyBorder="1" applyAlignment="1" applyProtection="1">
      <alignment horizontal="center" vertical="center"/>
      <protection locked="0"/>
    </xf>
    <xf numFmtId="0" fontId="16" fillId="0" borderId="0" xfId="0" applyNumberFormat="1" applyFont="1" applyBorder="1" applyAlignment="1" applyProtection="1">
      <alignment horizontal="center" vertical="center"/>
      <protection locked="0"/>
    </xf>
    <xf numFmtId="0" fontId="16" fillId="0" borderId="0" xfId="0" applyFont="1" applyBorder="1" applyAlignment="1" applyProtection="1">
      <alignment vertical="center" wrapText="1"/>
      <protection locked="0"/>
    </xf>
    <xf numFmtId="0" fontId="16" fillId="0" borderId="0" xfId="0" applyFont="1" applyBorder="1" applyAlignment="1" applyProtection="1">
      <alignment horizontal="center" vertical="center"/>
      <protection locked="0"/>
    </xf>
    <xf numFmtId="0" fontId="16" fillId="0" borderId="0" xfId="0" applyFont="1" applyBorder="1" applyAlignment="1" applyProtection="1">
      <alignment horizontal="center" vertical="center" wrapText="1"/>
      <protection locked="0"/>
    </xf>
    <xf numFmtId="0" fontId="16" fillId="0" borderId="0" xfId="0" applyFont="1" applyBorder="1" applyAlignment="1" applyProtection="1">
      <alignment vertical="center"/>
      <protection locked="0"/>
    </xf>
    <xf numFmtId="0" fontId="16" fillId="0" borderId="0" xfId="0" applyFont="1" applyAlignment="1" applyProtection="1">
      <alignment vertical="center" wrapText="1"/>
      <protection locked="0"/>
    </xf>
    <xf numFmtId="49" fontId="8"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left" vertical="center"/>
    </xf>
    <xf numFmtId="0" fontId="2" fillId="0" borderId="1" xfId="0" applyFont="1" applyBorder="1" applyAlignment="1" applyProtection="1">
      <alignment vertical="center"/>
    </xf>
    <xf numFmtId="0" fontId="1" fillId="0" borderId="1" xfId="0" applyFont="1" applyBorder="1" applyAlignment="1" applyProtection="1">
      <alignment vertical="center"/>
    </xf>
    <xf numFmtId="0" fontId="1" fillId="0" borderId="0" xfId="0" applyFont="1" applyAlignment="1" applyProtection="1">
      <alignment vertical="center"/>
    </xf>
    <xf numFmtId="14" fontId="6" fillId="0" borderId="0" xfId="0" applyNumberFormat="1" applyFont="1" applyAlignment="1" applyProtection="1">
      <alignment horizontal="right" vertical="center"/>
      <protection locked="0"/>
    </xf>
    <xf numFmtId="0" fontId="18" fillId="5" borderId="1" xfId="0" applyFont="1" applyFill="1" applyBorder="1" applyAlignment="1" applyProtection="1">
      <alignment horizontal="right" vertical="center"/>
    </xf>
    <xf numFmtId="0" fontId="17" fillId="0" borderId="13" xfId="1" applyFill="1" applyBorder="1" applyAlignment="1" applyProtection="1">
      <alignment horizontal="center" vertical="center"/>
      <protection locked="0"/>
    </xf>
    <xf numFmtId="0" fontId="17" fillId="0" borderId="14" xfId="1" applyFill="1" applyBorder="1" applyAlignment="1" applyProtection="1">
      <alignment horizontal="center" vertical="center"/>
      <protection locked="0"/>
    </xf>
    <xf numFmtId="0" fontId="8" fillId="0" borderId="0" xfId="0" applyFont="1" applyAlignment="1" applyProtection="1">
      <alignment horizontal="left"/>
    </xf>
    <xf numFmtId="0" fontId="8" fillId="0" borderId="0" xfId="0" applyFont="1" applyAlignment="1" applyProtection="1">
      <alignment horizontal="left" vertical="center"/>
    </xf>
    <xf numFmtId="0" fontId="1" fillId="0" borderId="1" xfId="0" applyFont="1" applyFill="1" applyBorder="1" applyAlignment="1" applyProtection="1">
      <alignment horizontal="right" vertical="center"/>
    </xf>
    <xf numFmtId="0" fontId="5" fillId="5" borderId="1" xfId="0" applyFont="1" applyFill="1" applyBorder="1" applyAlignment="1" applyProtection="1">
      <alignment horizontal="right" vertical="center"/>
    </xf>
    <xf numFmtId="0" fontId="8" fillId="0" borderId="0" xfId="0" applyFont="1" applyFill="1" applyBorder="1" applyAlignment="1" applyProtection="1">
      <alignment horizontal="left" vertical="center" wrapText="1"/>
      <protection locked="0"/>
    </xf>
    <xf numFmtId="0" fontId="16" fillId="0" borderId="0" xfId="0" applyFont="1" applyFill="1" applyBorder="1" applyAlignment="1" applyProtection="1">
      <alignment horizontal="left" vertical="center" wrapText="1"/>
      <protection locked="0"/>
    </xf>
    <xf numFmtId="0" fontId="16" fillId="0" borderId="0" xfId="0" applyFont="1" applyFill="1" applyAlignment="1" applyProtection="1">
      <alignment horizontal="left" vertical="center" wrapText="1"/>
      <protection locked="0"/>
    </xf>
    <xf numFmtId="0" fontId="8" fillId="0" borderId="0" xfId="0" applyFont="1" applyFill="1" applyBorder="1" applyAlignment="1" applyProtection="1">
      <alignment vertical="center" wrapText="1"/>
      <protection locked="0"/>
    </xf>
    <xf numFmtId="0" fontId="15" fillId="0" borderId="0" xfId="0" applyFont="1" applyFill="1" applyBorder="1" applyAlignment="1" applyProtection="1">
      <alignment vertical="center" wrapText="1"/>
      <protection locked="0"/>
    </xf>
    <xf numFmtId="0" fontId="8" fillId="0" borderId="0" xfId="0" applyFont="1" applyFill="1" applyBorder="1" applyAlignment="1" applyProtection="1">
      <alignment vertical="center"/>
      <protection locked="0"/>
    </xf>
    <xf numFmtId="49" fontId="8" fillId="0" borderId="0" xfId="0" applyNumberFormat="1" applyFont="1" applyFill="1" applyBorder="1" applyAlignment="1" applyProtection="1">
      <alignment vertical="center" wrapText="1"/>
      <protection locked="0"/>
    </xf>
    <xf numFmtId="49" fontId="15" fillId="0" borderId="0" xfId="0" applyNumberFormat="1" applyFont="1" applyFill="1" applyBorder="1" applyAlignment="1" applyProtection="1">
      <alignment vertical="center" wrapText="1"/>
      <protection locked="0"/>
    </xf>
    <xf numFmtId="49" fontId="8" fillId="0" borderId="0" xfId="0" applyNumberFormat="1"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wrapText="1"/>
    </xf>
    <xf numFmtId="0" fontId="6" fillId="0" borderId="3" xfId="0" applyFont="1" applyBorder="1" applyAlignment="1" applyProtection="1">
      <alignment horizontal="left"/>
    </xf>
    <xf numFmtId="49" fontId="8" fillId="0" borderId="1" xfId="0" applyNumberFormat="1" applyFont="1" applyBorder="1" applyAlignment="1" applyProtection="1">
      <alignment horizontal="left" vertical="center" wrapText="1"/>
      <protection locked="0"/>
    </xf>
    <xf numFmtId="14" fontId="8" fillId="0" borderId="1" xfId="0" applyNumberFormat="1" applyFont="1" applyBorder="1" applyAlignment="1" applyProtection="1">
      <alignment horizontal="center" vertical="center"/>
      <protection locked="0"/>
    </xf>
    <xf numFmtId="49" fontId="8" fillId="0" borderId="1" xfId="0" applyNumberFormat="1" applyFont="1" applyBorder="1" applyAlignment="1" applyProtection="1">
      <alignment horizontal="left" vertical="center"/>
      <protection locked="0"/>
    </xf>
    <xf numFmtId="0" fontId="8" fillId="0" borderId="0" xfId="0" applyFont="1" applyAlignment="1" applyProtection="1">
      <alignment horizontal="left"/>
    </xf>
    <xf numFmtId="0" fontId="8" fillId="0" borderId="1" xfId="0" applyFont="1" applyBorder="1" applyAlignment="1" applyProtection="1">
      <alignment horizontal="left" vertical="center"/>
    </xf>
    <xf numFmtId="0" fontId="6" fillId="0" borderId="3" xfId="0" applyFont="1" applyBorder="1" applyAlignment="1" applyProtection="1">
      <alignment horizontal="right" vertical="center"/>
    </xf>
    <xf numFmtId="0" fontId="6" fillId="0" borderId="3" xfId="0" applyFont="1" applyBorder="1" applyAlignment="1" applyProtection="1">
      <alignment horizontal="center"/>
    </xf>
    <xf numFmtId="0" fontId="9" fillId="0" borderId="0" xfId="0" applyFont="1" applyAlignment="1" applyProtection="1">
      <alignment horizontal="left" vertical="center" wrapText="1"/>
    </xf>
    <xf numFmtId="0" fontId="8" fillId="0" borderId="1" xfId="0" applyFont="1" applyBorder="1" applyAlignment="1" applyProtection="1">
      <alignment horizontal="left" vertical="center"/>
      <protection locked="0"/>
    </xf>
    <xf numFmtId="0" fontId="6" fillId="0" borderId="2" xfId="0" applyFont="1" applyBorder="1" applyAlignment="1" applyProtection="1">
      <alignment horizontal="center"/>
      <protection locked="0"/>
    </xf>
    <xf numFmtId="0" fontId="7" fillId="0" borderId="0" xfId="0" applyFont="1" applyAlignment="1" applyProtection="1">
      <alignment horizontal="center" vertical="center"/>
    </xf>
    <xf numFmtId="0" fontId="9" fillId="2" borderId="1" xfId="0" applyFont="1" applyFill="1" applyBorder="1" applyAlignment="1" applyProtection="1">
      <alignment horizontal="center" vertical="center" wrapText="1"/>
    </xf>
    <xf numFmtId="0" fontId="6" fillId="0" borderId="3" xfId="0" applyFont="1" applyBorder="1" applyAlignment="1" applyProtection="1">
      <alignment horizontal="left" vertical="center"/>
    </xf>
    <xf numFmtId="0" fontId="6" fillId="0" borderId="3" xfId="0" applyFont="1" applyBorder="1" applyAlignment="1" applyProtection="1">
      <alignment horizontal="center" vertical="center"/>
    </xf>
    <xf numFmtId="0" fontId="9" fillId="2" borderId="1" xfId="0" applyFont="1" applyFill="1" applyBorder="1" applyAlignment="1" applyProtection="1">
      <alignment horizontal="center" vertical="center"/>
    </xf>
    <xf numFmtId="0" fontId="8" fillId="0" borderId="0" xfId="0" applyFont="1" applyAlignment="1" applyProtection="1">
      <alignment horizontal="left" vertical="center"/>
      <protection locked="0"/>
    </xf>
    <xf numFmtId="0" fontId="8" fillId="0" borderId="3" xfId="0" applyFont="1" applyBorder="1" applyAlignment="1" applyProtection="1">
      <alignment horizontal="left" vertical="center"/>
    </xf>
    <xf numFmtId="0" fontId="3"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7" fillId="0" borderId="0" xfId="0" applyNumberFormat="1" applyFont="1" applyAlignment="1" applyProtection="1">
      <alignment horizontal="center" vertical="center"/>
    </xf>
    <xf numFmtId="0" fontId="9" fillId="2" borderId="10"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protection locked="0"/>
    </xf>
    <xf numFmtId="0" fontId="9" fillId="2" borderId="4"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9" fillId="2" borderId="5" xfId="0" applyFont="1" applyFill="1" applyBorder="1" applyAlignment="1" applyProtection="1">
      <alignment horizontal="left" vertical="center"/>
    </xf>
    <xf numFmtId="0" fontId="9" fillId="2" borderId="11" xfId="0" applyFont="1" applyFill="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9"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8" fillId="0" borderId="9"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49" fontId="8" fillId="0" borderId="9" xfId="0" applyNumberFormat="1" applyFont="1" applyFill="1" applyBorder="1" applyAlignment="1" applyProtection="1">
      <alignment horizontal="center" vertical="center" wrapText="1"/>
    </xf>
    <xf numFmtId="49" fontId="8" fillId="0" borderId="7" xfId="0" applyNumberFormat="1"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12" fillId="0" borderId="0" xfId="0" applyFont="1" applyAlignment="1" applyProtection="1">
      <alignment horizontal="center"/>
    </xf>
    <xf numFmtId="0" fontId="5" fillId="0" borderId="0" xfId="0" applyFont="1" applyAlignment="1" applyProtection="1">
      <alignment horizontal="center" wrapText="1"/>
    </xf>
  </cellXfs>
  <cellStyles count="2">
    <cellStyle name="Eingabe" xfId="1" builtinId="20"/>
    <cellStyle name="Standard" xfId="0" builtinId="0"/>
  </cellStyles>
  <dxfs count="194">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solid">
          <fgColor indexed="64"/>
          <bgColor theme="4" tint="0.5999938962981048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solid">
          <fgColor indexed="64"/>
          <bgColor theme="4" tint="0.5999938962981048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numFmt numFmtId="0" formatCode="General"/>
      <alignment horizontal="center" textRotation="0" wrapText="0" indent="0" justifyLastLine="0" shrinkToFit="0" readingOrder="0"/>
      <protection locked="0" hidden="0"/>
    </dxf>
    <dxf>
      <numFmt numFmtId="165" formatCode="0.0"/>
      <alignment horizont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0" formatCode="Genera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0" formatCode="General"/>
      <alignment horizontal="left" vertical="center" textRotation="0" wrapText="0" indent="0" justifyLastLine="0" shrinkToFit="0" readingOrder="0"/>
      <protection locked="0" hidden="0"/>
    </dxf>
    <dxf>
      <border outline="0">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1" hidden="0"/>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theme="0"/>
      </font>
      <fill>
        <patternFill>
          <bgColor rgb="FFFF0000"/>
        </patternFill>
      </fill>
    </dxf>
    <dxf>
      <font>
        <color theme="1"/>
      </font>
      <fill>
        <patternFill>
          <bgColor rgb="FFFFFF00"/>
        </patternFill>
      </fill>
    </dxf>
    <dxf>
      <font>
        <color theme="1"/>
      </font>
      <fill>
        <patternFill>
          <bgColor rgb="FFFFAD53"/>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fill>
        <patternFill>
          <bgColor theme="0" tint="-0.24994659260841701"/>
        </patternFill>
      </fill>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0" tint="-0.24994659260841701"/>
        </left>
        <right style="thin">
          <color theme="0" tint="-0.24994659260841701"/>
        </right>
        <top style="thin">
          <color theme="0" tint="-0.24994659260841701"/>
        </top>
        <bottom style="thin">
          <color theme="0" tint="-0.24994659260841701"/>
        </bottom>
        <horizontal style="thin">
          <color theme="0" tint="-0.24994659260841701"/>
        </horizontal>
      </border>
    </dxf>
  </dxfs>
  <tableStyles count="2" defaultTableStyle="TSL_1" defaultPivotStyle="PivotStyleMedium9">
    <tableStyle name="TSL" pivot="0" count="9">
      <tableStyleElement type="wholeTable" dxfId="193"/>
      <tableStyleElement type="headerRow" dxfId="192"/>
      <tableStyleElement type="totalRow" dxfId="191"/>
      <tableStyleElement type="firstColumn" dxfId="190"/>
      <tableStyleElement type="lastColumn" dxfId="189"/>
      <tableStyleElement type="firstRowStripe" dxfId="188"/>
      <tableStyleElement type="secondRowStripe" dxfId="187"/>
      <tableStyleElement type="firstColumnStripe" dxfId="186"/>
      <tableStyleElement type="secondColumnStripe" dxfId="185"/>
    </tableStyle>
    <tableStyle name="TSL_1" pivot="0" count="9">
      <tableStyleElement type="wholeTable" dxfId="184"/>
      <tableStyleElement type="headerRow" dxfId="183"/>
      <tableStyleElement type="totalRow" dxfId="182"/>
      <tableStyleElement type="firstColumn" dxfId="181"/>
      <tableStyleElement type="lastColumn" dxfId="180"/>
      <tableStyleElement type="firstRowStripe" dxfId="179"/>
      <tableStyleElement type="secondRowStripe" dxfId="178"/>
      <tableStyleElement type="firstColumnStripe" dxfId="177"/>
      <tableStyleElement type="secondColumnStripe" dxfId="176"/>
    </tableStyle>
  </tableStyles>
  <colors>
    <mruColors>
      <color rgb="FFFFAD53"/>
      <color rgb="FFFF6600"/>
      <color rgb="FF808080"/>
      <color rgb="FFFFFF99"/>
      <color rgb="FF009EE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2" name="Prüfkriterien_1" displayName="Prüfkriterien_1" ref="B9:M19" totalsRowShown="0" headerRowDxfId="164" dataDxfId="163" tableBorderDxfId="162">
  <autoFilter ref="B9:M19"/>
  <tableColumns count="12">
    <tableColumn id="1" name="Lfd. Nr" dataDxfId="161">
      <calculatedColumnFormula>CONCATENATE("1.",Prüfkriterien_1[[#This Row],[Hilfsspalte_Num]])</calculatedColumnFormula>
    </tableColumn>
    <tableColumn id="2" name="Hilfsspalte_Num" dataDxfId="160">
      <calculatedColumnFormula>ROW()-ROW(Prüfkriterien_1[[#Headers],[Hilfsspalte_Kom]])</calculatedColumnFormula>
    </tableColumn>
    <tableColumn id="12" name="Hilfsspalte_Kom" dataDxfId="159">
      <calculatedColumnFormula>(Prüfkriterien_1[Hilfsspalte_Num]+10)/10</calculatedColumnFormula>
    </tableColumn>
    <tableColumn id="3" name="Kapitel_x000a_Richtlinie" dataDxfId="158"/>
    <tableColumn id="4" name="Kriterium" dataDxfId="157"/>
    <tableColumn id="5" name="Erläuterung / _x000a_Durchführungshinweis" dataDxfId="156"/>
    <tableColumn id="6" name="Bewertung" dataDxfId="155"/>
    <tableColumn id="7" name="Spalte1" dataDxfId="154"/>
    <tableColumn id="8" name="Spalte2" dataDxfId="153"/>
    <tableColumn id="9" name="Spalte3" dataDxfId="152"/>
    <tableColumn id="10" name="Spalte4" dataDxfId="151"/>
    <tableColumn id="11" name="Beschreibung" dataDxfId="150"/>
  </tableColumns>
  <tableStyleInfo name="TSL_1" showFirstColumn="0" showLastColumn="0" showRowStripes="1" showColumnStripes="0"/>
</table>
</file>

<file path=xl/tables/table10.xml><?xml version="1.0" encoding="utf-8"?>
<table xmlns="http://schemas.openxmlformats.org/spreadsheetml/2006/main" id="10" name="Prüfkriterien_10" displayName="Prüfkriterien_10" ref="B99:M104" totalsRowShown="0" headerRowDxfId="29" dataDxfId="28" tableBorderDxfId="27">
  <autoFilter ref="B99:M104"/>
  <tableColumns count="12">
    <tableColumn id="1" name="Spalte1" dataDxfId="26">
      <calculatedColumnFormula>CONCATENATE("10.",Prüfkriterien_10[[#This Row],[Spalte2]])</calculatedColumnFormula>
    </tableColumn>
    <tableColumn id="2" name="Spalte2" dataDxfId="25">
      <calculatedColumnFormula>ROW()-ROW(Prüfkriterien_10[[#Headers],[Spalte3]])</calculatedColumnFormula>
    </tableColumn>
    <tableColumn id="3" name="Spalte3" dataDxfId="24">
      <calculatedColumnFormula>(Prüfkriterien_10[Spalte2]+100)/10</calculatedColumnFormula>
    </tableColumn>
    <tableColumn id="4" name="Spalte4" dataDxfId="23"/>
    <tableColumn id="5" name="Spalte5" dataDxfId="22"/>
    <tableColumn id="6" name="Spalte6" dataDxfId="21"/>
    <tableColumn id="7" name="Spalte7" dataDxfId="20"/>
    <tableColumn id="8" name="Spalte8" dataDxfId="19"/>
    <tableColumn id="9" name="Spalte9" dataDxfId="18"/>
    <tableColumn id="10" name="Spalte10" dataDxfId="17"/>
    <tableColumn id="11" name="Spalte11" dataDxfId="16"/>
    <tableColumn id="12" name="Spalte12" dataDxfId="15"/>
  </tableColumns>
  <tableStyleInfo name="TSL_1" showFirstColumn="0" showLastColumn="0" showRowStripes="1" showColumnStripes="0"/>
</table>
</file>

<file path=xl/tables/table11.xml><?xml version="1.0" encoding="utf-8"?>
<table xmlns="http://schemas.openxmlformats.org/spreadsheetml/2006/main" id="11" name="Prüfkriterien_11" displayName="Prüfkriterien_11" ref="B106:M111" totalsRowShown="0" headerRowDxfId="14" dataDxfId="13" tableBorderDxfId="12">
  <autoFilter ref="B106:M111"/>
  <tableColumns count="12">
    <tableColumn id="1" name="Spalte1" dataDxfId="11">
      <calculatedColumnFormula>CONCATENATE("11.",Prüfkriterien_11[[#This Row],[Spalte2]])</calculatedColumnFormula>
    </tableColumn>
    <tableColumn id="2" name="Spalte2" dataDxfId="10">
      <calculatedColumnFormula>ROW()-ROW(Prüfkriterien_11[[#Headers],[Spalte3]])</calculatedColumnFormula>
    </tableColumn>
    <tableColumn id="3" name="Spalte3" dataDxfId="9">
      <calculatedColumnFormula>(Prüfkriterien_11[Spalte2]+110)/10</calculatedColumnFormula>
    </tableColumn>
    <tableColumn id="4" name="Spalte4" dataDxfId="8"/>
    <tableColumn id="5" name="Spalte5" dataDxfId="7"/>
    <tableColumn id="6" name="Spalte6" dataDxfId="6"/>
    <tableColumn id="7" name="Spalte7" dataDxfId="5"/>
    <tableColumn id="8" name="Spalte8" dataDxfId="4"/>
    <tableColumn id="9" name="Spalte9" dataDxfId="3"/>
    <tableColumn id="10" name="Spalte10" dataDxfId="2"/>
    <tableColumn id="11" name="Spalte11" dataDxfId="1"/>
    <tableColumn id="12" name="Spalte12" dataDxfId="0"/>
  </tableColumns>
  <tableStyleInfo name="TSL_1" showFirstColumn="0" showLastColumn="0" showRowStripes="1" showColumnStripes="0"/>
</table>
</file>

<file path=xl/tables/table2.xml><?xml version="1.0" encoding="utf-8"?>
<table xmlns="http://schemas.openxmlformats.org/spreadsheetml/2006/main" id="3" name="Prüfkriterien_2" displayName="Prüfkriterien_2" ref="B21:M36" totalsRowShown="0" headerRowDxfId="149" dataDxfId="148" tableBorderDxfId="147">
  <autoFilter ref="B21:M36"/>
  <tableColumns count="12">
    <tableColumn id="1" name="Spalte1" dataDxfId="146">
      <calculatedColumnFormula>CONCATENATE("2.",Prüfkriterien_2[[#This Row],[Spalte2]])</calculatedColumnFormula>
    </tableColumn>
    <tableColumn id="2" name="Spalte2" dataDxfId="145">
      <calculatedColumnFormula>ROW()-ROW(Prüfkriterien_2[[#Headers],[Spalte3]])</calculatedColumnFormula>
    </tableColumn>
    <tableColumn id="3" name="Spalte3" dataDxfId="144">
      <calculatedColumnFormula>(Prüfkriterien_2[[#This Row],[Spalte2]]+20)/10</calculatedColumnFormula>
    </tableColumn>
    <tableColumn id="4" name="Spalte4" dataDxfId="143"/>
    <tableColumn id="5" name="Spalte5" dataDxfId="142"/>
    <tableColumn id="6" name="Spalte6" dataDxfId="141"/>
    <tableColumn id="7" name="Spalte7" dataDxfId="140"/>
    <tableColumn id="8" name="Spalte8" dataDxfId="139"/>
    <tableColumn id="9" name="Spalte9" dataDxfId="138"/>
    <tableColumn id="10" name="Spalte10" dataDxfId="137"/>
    <tableColumn id="11" name="Spalte11" dataDxfId="136"/>
    <tableColumn id="12" name="Spalte12" dataDxfId="135"/>
  </tableColumns>
  <tableStyleInfo name="TSL_1" showFirstColumn="0" showLastColumn="0" showRowStripes="1" showColumnStripes="0"/>
</table>
</file>

<file path=xl/tables/table3.xml><?xml version="1.0" encoding="utf-8"?>
<table xmlns="http://schemas.openxmlformats.org/spreadsheetml/2006/main" id="4" name="Prüfkriterien_3" displayName="Prüfkriterien_3" ref="B38:M55" totalsRowShown="0" headerRowDxfId="134" dataDxfId="133" tableBorderDxfId="132">
  <autoFilter ref="B38:M55"/>
  <tableColumns count="12">
    <tableColumn id="1" name="Spalte1" dataDxfId="131">
      <calculatedColumnFormula>CONCATENATE("3.",Prüfkriterien_3[[#This Row],[Spalte2]])</calculatedColumnFormula>
    </tableColumn>
    <tableColumn id="2" name="Spalte2" dataDxfId="130">
      <calculatedColumnFormula>ROW()-ROW(Prüfkriterien_3[[#Headers],[Spalte3]])</calculatedColumnFormula>
    </tableColumn>
    <tableColumn id="3" name="Spalte3" dataDxfId="129">
      <calculatedColumnFormula>(Prüfkriterien_3[[#This Row],[Spalte2]]+30)/10</calculatedColumnFormula>
    </tableColumn>
    <tableColumn id="4" name="Spalte4" dataDxfId="128"/>
    <tableColumn id="5" name="Spalte5" dataDxfId="127"/>
    <tableColumn id="6" name="Spalte6" dataDxfId="126"/>
    <tableColumn id="7" name="Spalte7" dataDxfId="125"/>
    <tableColumn id="8" name="Spalte8" dataDxfId="124"/>
    <tableColumn id="9" name="Spalte9" dataDxfId="123"/>
    <tableColumn id="10" name="Spalte10" dataDxfId="122"/>
    <tableColumn id="11" name="Spalte11" dataDxfId="121"/>
    <tableColumn id="12" name="Spalte12" dataDxfId="120"/>
  </tableColumns>
  <tableStyleInfo name="TSL_1" showFirstColumn="0" showLastColumn="0" showRowStripes="1" showColumnStripes="0"/>
</table>
</file>

<file path=xl/tables/table4.xml><?xml version="1.0" encoding="utf-8"?>
<table xmlns="http://schemas.openxmlformats.org/spreadsheetml/2006/main" id="5" name="Prüfkriterien_4" displayName="Prüfkriterien_4" ref="B57:M62" totalsRowShown="0" headerRowDxfId="119" dataDxfId="118" tableBorderDxfId="117">
  <autoFilter ref="B57:M62"/>
  <tableColumns count="12">
    <tableColumn id="1" name="Spalte1" dataDxfId="116">
      <calculatedColumnFormula>CONCATENATE("4.",Prüfkriterien_4[[#This Row],[Spalte2]])</calculatedColumnFormula>
    </tableColumn>
    <tableColumn id="2" name="Spalte2" dataDxfId="115">
      <calculatedColumnFormula>ROW()-ROW(Prüfkriterien_4[[#Headers],[Spalte3]])</calculatedColumnFormula>
    </tableColumn>
    <tableColumn id="3" name="Spalte3" dataDxfId="114">
      <calculatedColumnFormula>(Prüfkriterien_4[Spalte2]+40)/10</calculatedColumnFormula>
    </tableColumn>
    <tableColumn id="4" name="Spalte4" dataDxfId="113"/>
    <tableColumn id="5" name="Spalte5" dataDxfId="112"/>
    <tableColumn id="6" name="Spalte6" dataDxfId="111"/>
    <tableColumn id="7" name="Spalte7" dataDxfId="110"/>
    <tableColumn id="8" name="Spalte8" dataDxfId="109"/>
    <tableColumn id="9" name="Spalte9" dataDxfId="108"/>
    <tableColumn id="10" name="Spalte10" dataDxfId="107"/>
    <tableColumn id="11" name="Spalte11" dataDxfId="106"/>
    <tableColumn id="12" name="Spalte12" dataDxfId="105"/>
  </tableColumns>
  <tableStyleInfo name="TSL_1" showFirstColumn="0" showLastColumn="0" showRowStripes="1" showColumnStripes="0"/>
</table>
</file>

<file path=xl/tables/table5.xml><?xml version="1.0" encoding="utf-8"?>
<table xmlns="http://schemas.openxmlformats.org/spreadsheetml/2006/main" id="6" name="Prüfkriterien_5" displayName="Prüfkriterien_5" ref="B64:M69" totalsRowShown="0" headerRowDxfId="104" dataDxfId="103" tableBorderDxfId="102">
  <autoFilter ref="B64:M69"/>
  <tableColumns count="12">
    <tableColumn id="1" name="Spalte1" dataDxfId="101">
      <calculatedColumnFormula>CONCATENATE("5.",Prüfkriterien_5[[#This Row],[Spalte2]])</calculatedColumnFormula>
    </tableColumn>
    <tableColumn id="2" name="Spalte2" dataDxfId="100">
      <calculatedColumnFormula>ROW()-ROW(Prüfkriterien_5[[#Headers],[Spalte3]])</calculatedColumnFormula>
    </tableColumn>
    <tableColumn id="3" name="Spalte3" dataDxfId="99">
      <calculatedColumnFormula>(Prüfkriterien_5[Spalte2]+50)/10</calculatedColumnFormula>
    </tableColumn>
    <tableColumn id="4" name="Spalte4" dataDxfId="98"/>
    <tableColumn id="5" name="Spalte5" dataDxfId="97"/>
    <tableColumn id="6" name="Spalte6" dataDxfId="96"/>
    <tableColumn id="7" name="Spalte7" dataDxfId="95"/>
    <tableColumn id="8" name="Spalte8" dataDxfId="94"/>
    <tableColumn id="9" name="Spalte9" dataDxfId="93"/>
    <tableColumn id="10" name="Spalte10" dataDxfId="92"/>
    <tableColumn id="11" name="Spalte11" dataDxfId="91"/>
    <tableColumn id="12" name="Spalte12" dataDxfId="90"/>
  </tableColumns>
  <tableStyleInfo name="TSL_1" showFirstColumn="0" showLastColumn="0" showRowStripes="1" showColumnStripes="0"/>
</table>
</file>

<file path=xl/tables/table6.xml><?xml version="1.0" encoding="utf-8"?>
<table xmlns="http://schemas.openxmlformats.org/spreadsheetml/2006/main" id="1" name="Prüfkriterien_6" displayName="Prüfkriterien_6" ref="B71:M76" totalsRowShown="0" headerRowDxfId="89" dataDxfId="88" tableBorderDxfId="87">
  <autoFilter ref="B71:M76"/>
  <tableColumns count="12">
    <tableColumn id="1" name="Spalte1" dataDxfId="86">
      <calculatedColumnFormula>CONCATENATE("6.",Prüfkriterien_6[[#This Row],[Spalte2]])</calculatedColumnFormula>
    </tableColumn>
    <tableColumn id="2" name="Spalte2" dataDxfId="85">
      <calculatedColumnFormula>ROW()-ROW(Prüfkriterien_6[[#Headers],[Spalte3]])</calculatedColumnFormula>
    </tableColumn>
    <tableColumn id="3" name="Spalte3" dataDxfId="84">
      <calculatedColumnFormula>(Prüfkriterien_6[Spalte2]+60)/10</calculatedColumnFormula>
    </tableColumn>
    <tableColumn id="4" name="Spalte4" dataDxfId="83"/>
    <tableColumn id="5" name="Spalte5" dataDxfId="82"/>
    <tableColumn id="6" name="Spalte6" dataDxfId="81"/>
    <tableColumn id="7" name="Spalte7" dataDxfId="80"/>
    <tableColumn id="8" name="Spalte8" dataDxfId="79"/>
    <tableColumn id="9" name="Spalte9" dataDxfId="78"/>
    <tableColumn id="10" name="Spalte10" dataDxfId="77"/>
    <tableColumn id="11" name="Spalte11" dataDxfId="76"/>
    <tableColumn id="12" name="Spalte12" dataDxfId="75"/>
  </tableColumns>
  <tableStyleInfo name="TSL_1" showFirstColumn="0" showLastColumn="0" showRowStripes="1" showColumnStripes="0"/>
</table>
</file>

<file path=xl/tables/table7.xml><?xml version="1.0" encoding="utf-8"?>
<table xmlns="http://schemas.openxmlformats.org/spreadsheetml/2006/main" id="7" name="Prüfkriterien_7" displayName="Prüfkriterien_7" ref="B78:M83" totalsRowShown="0" headerRowDxfId="74" dataDxfId="73" tableBorderDxfId="72">
  <autoFilter ref="B78:M83"/>
  <tableColumns count="12">
    <tableColumn id="1" name="Spalte1" dataDxfId="71">
      <calculatedColumnFormula>CONCATENATE("7.",Prüfkriterien_7[[#This Row],[Spalte2]])</calculatedColumnFormula>
    </tableColumn>
    <tableColumn id="2" name="Spalte2" dataDxfId="70">
      <calculatedColumnFormula>ROW()-ROW(Prüfkriterien_7[[#Headers],[Spalte3]])</calculatedColumnFormula>
    </tableColumn>
    <tableColumn id="3" name="Spalte3" dataDxfId="69">
      <calculatedColumnFormula>(Prüfkriterien_7[Spalte2]+70)/10</calculatedColumnFormula>
    </tableColumn>
    <tableColumn id="4" name="Spalte4" dataDxfId="68"/>
    <tableColumn id="5" name="Spalte5" dataDxfId="67"/>
    <tableColumn id="6" name="Spalte6" dataDxfId="66"/>
    <tableColumn id="7" name="Spalte7" dataDxfId="65"/>
    <tableColumn id="8" name="Spalte8" dataDxfId="64"/>
    <tableColumn id="9" name="Spalte9" dataDxfId="63"/>
    <tableColumn id="10" name="Spalte10" dataDxfId="62"/>
    <tableColumn id="11" name="Spalte11" dataDxfId="61"/>
    <tableColumn id="12" name="Spalte12" dataDxfId="60"/>
  </tableColumns>
  <tableStyleInfo name="TSL_1" showFirstColumn="0" showLastColumn="0" showRowStripes="1" showColumnStripes="0"/>
</table>
</file>

<file path=xl/tables/table8.xml><?xml version="1.0" encoding="utf-8"?>
<table xmlns="http://schemas.openxmlformats.org/spreadsheetml/2006/main" id="8" name="Prüfkriterien_8" displayName="Prüfkriterien_8" ref="B85:M90" totalsRowShown="0" headerRowDxfId="59" dataDxfId="58" tableBorderDxfId="57">
  <autoFilter ref="B85:M90"/>
  <tableColumns count="12">
    <tableColumn id="1" name="Spalte1" dataDxfId="56">
      <calculatedColumnFormula>CONCATENATE("8.",Prüfkriterien_8[[#This Row],[Spalte2]])</calculatedColumnFormula>
    </tableColumn>
    <tableColumn id="2" name="Spalte2" dataDxfId="55">
      <calculatedColumnFormula>ROW()-ROW(Prüfkriterien_8[[#Headers],[Spalte3]])</calculatedColumnFormula>
    </tableColumn>
    <tableColumn id="3" name="Spalte3" dataDxfId="54">
      <calculatedColumnFormula>(Prüfkriterien_8[Spalte2]+80)/10</calculatedColumnFormula>
    </tableColumn>
    <tableColumn id="4" name="Spalte4" dataDxfId="53"/>
    <tableColumn id="5" name="Spalte5" dataDxfId="52"/>
    <tableColumn id="6" name="Spalte6" dataDxfId="51"/>
    <tableColumn id="7" name="Spalte7" dataDxfId="50"/>
    <tableColumn id="8" name="Spalte8" dataDxfId="49"/>
    <tableColumn id="9" name="Spalte9" dataDxfId="48"/>
    <tableColumn id="10" name="Spalte10" dataDxfId="47"/>
    <tableColumn id="11" name="Spalte11" dataDxfId="46"/>
    <tableColumn id="12" name="Spalte12" dataDxfId="45"/>
  </tableColumns>
  <tableStyleInfo name="TSL_1" showFirstColumn="0" showLastColumn="0" showRowStripes="1" showColumnStripes="0"/>
</table>
</file>

<file path=xl/tables/table9.xml><?xml version="1.0" encoding="utf-8"?>
<table xmlns="http://schemas.openxmlformats.org/spreadsheetml/2006/main" id="9" name="Prüfkriterien_9" displayName="Prüfkriterien_9" ref="B92:M97" totalsRowShown="0" headerRowDxfId="44" dataDxfId="43" tableBorderDxfId="42">
  <autoFilter ref="B92:M97"/>
  <tableColumns count="12">
    <tableColumn id="1" name="Spalte1" dataDxfId="41">
      <calculatedColumnFormula>CONCATENATE("9.",Prüfkriterien_9[[#This Row],[Spalte2]])</calculatedColumnFormula>
    </tableColumn>
    <tableColumn id="2" name="Spalte2" dataDxfId="40">
      <calculatedColumnFormula>ROW()-ROW(Prüfkriterien_9[[#Headers],[Spalte3]])</calculatedColumnFormula>
    </tableColumn>
    <tableColumn id="3" name="Spalte3" dataDxfId="39">
      <calculatedColumnFormula>(Prüfkriterien_9[Spalte2]+90)/10</calculatedColumnFormula>
    </tableColumn>
    <tableColumn id="4" name="Spalte4" dataDxfId="38"/>
    <tableColumn id="5" name="Spalte5" dataDxfId="37"/>
    <tableColumn id="6" name="Spalte6" dataDxfId="36"/>
    <tableColumn id="7" name="Spalte7" dataDxfId="35"/>
    <tableColumn id="8" name="Spalte8" dataDxfId="34"/>
    <tableColumn id="9" name="Spalte9" dataDxfId="33"/>
    <tableColumn id="10" name="Spalte10" dataDxfId="32"/>
    <tableColumn id="11" name="Spalte11" dataDxfId="31"/>
    <tableColumn id="12" name="Spalte12" dataDxfId="30"/>
  </tableColumns>
  <tableStyleInfo name="TSL_1"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3"/>
  </sheetPr>
  <dimension ref="B1:L31"/>
  <sheetViews>
    <sheetView tabSelected="1" zoomScale="80" zoomScaleNormal="80" zoomScalePageLayoutView="70" workbookViewId="0">
      <selection activeCell="G18" sqref="G18:L18"/>
    </sheetView>
  </sheetViews>
  <sheetFormatPr baseColWidth="10" defaultColWidth="8.85546875" defaultRowHeight="14.25" x14ac:dyDescent="0.2"/>
  <cols>
    <col min="1" max="1" width="1.140625" style="6" customWidth="1"/>
    <col min="2" max="2" width="3.5703125" style="6" customWidth="1"/>
    <col min="3" max="3" width="1.5703125" style="6" customWidth="1"/>
    <col min="4" max="5" width="8.5703125" style="6" customWidth="1"/>
    <col min="6" max="6" width="40.5703125" style="6" customWidth="1"/>
    <col min="7" max="7" width="26.5703125" style="6" customWidth="1"/>
    <col min="8" max="8" width="18.5703125" style="6" customWidth="1"/>
    <col min="9" max="9" width="26.5703125" style="6" customWidth="1"/>
    <col min="10" max="10" width="18.5703125" style="6" customWidth="1"/>
    <col min="11" max="11" width="26.5703125" style="6" customWidth="1"/>
    <col min="12" max="12" width="18.5703125" style="6" customWidth="1"/>
    <col min="13" max="13" width="1.140625" style="6" customWidth="1"/>
    <col min="14" max="16384" width="8.85546875" style="6"/>
  </cols>
  <sheetData>
    <row r="1" spans="2:12" ht="6" customHeight="1" x14ac:dyDescent="0.2"/>
    <row r="2" spans="2:12" s="10" customFormat="1" ht="18" customHeight="1" x14ac:dyDescent="0.25">
      <c r="B2" s="110" t="str">
        <f>"Checkliste "&amp;_RLV&amp;""</f>
        <v>Checkliste Verarbeitung Heimtiernahrung</v>
      </c>
      <c r="C2" s="110"/>
      <c r="D2" s="110"/>
      <c r="E2" s="110"/>
      <c r="F2" s="110"/>
      <c r="G2" s="110"/>
      <c r="H2" s="110"/>
      <c r="I2" s="110"/>
      <c r="J2" s="110"/>
      <c r="K2" s="110"/>
      <c r="L2" s="110"/>
    </row>
    <row r="3" spans="2:12" ht="6" customHeight="1" x14ac:dyDescent="0.2"/>
    <row r="4" spans="2:12" ht="27" customHeight="1" x14ac:dyDescent="0.2"/>
    <row r="5" spans="2:12" s="28" customFormat="1" ht="27" customHeight="1" x14ac:dyDescent="0.25">
      <c r="B5" s="111" t="s">
        <v>0</v>
      </c>
      <c r="C5" s="111"/>
      <c r="D5" s="111"/>
      <c r="E5" s="111"/>
      <c r="F5" s="111"/>
      <c r="G5" s="111"/>
      <c r="H5" s="111"/>
      <c r="I5" s="111"/>
      <c r="J5" s="111"/>
      <c r="K5" s="111"/>
      <c r="L5" s="111"/>
    </row>
    <row r="6" spans="2:12" s="28" customFormat="1" ht="29.45" customHeight="1" x14ac:dyDescent="0.25">
      <c r="B6" s="98" t="s">
        <v>88</v>
      </c>
      <c r="C6" s="98"/>
      <c r="D6" s="98"/>
      <c r="E6" s="98"/>
      <c r="F6" s="98"/>
      <c r="G6" s="100"/>
      <c r="H6" s="100"/>
      <c r="I6" s="100"/>
      <c r="J6" s="100"/>
      <c r="K6" s="100"/>
      <c r="L6" s="100"/>
    </row>
    <row r="7" spans="2:12" s="28" customFormat="1" ht="29.45" customHeight="1" x14ac:dyDescent="0.25">
      <c r="B7" s="98" t="s">
        <v>87</v>
      </c>
      <c r="C7" s="98"/>
      <c r="D7" s="98"/>
      <c r="E7" s="98"/>
      <c r="F7" s="98"/>
      <c r="G7" s="100"/>
      <c r="H7" s="100"/>
      <c r="I7" s="100"/>
      <c r="J7" s="100"/>
      <c r="K7" s="100"/>
      <c r="L7" s="100"/>
    </row>
    <row r="8" spans="2:12" s="28" customFormat="1" ht="29.45" customHeight="1" x14ac:dyDescent="0.25">
      <c r="B8" s="98" t="s">
        <v>1</v>
      </c>
      <c r="C8" s="98"/>
      <c r="D8" s="98"/>
      <c r="E8" s="98"/>
      <c r="F8" s="98"/>
      <c r="G8" s="100"/>
      <c r="H8" s="100"/>
      <c r="I8" s="100"/>
      <c r="J8" s="100"/>
      <c r="K8" s="100"/>
      <c r="L8" s="100"/>
    </row>
    <row r="9" spans="2:12" s="28" customFormat="1" ht="29.45" customHeight="1" x14ac:dyDescent="0.25">
      <c r="B9" s="98" t="s">
        <v>2</v>
      </c>
      <c r="C9" s="98"/>
      <c r="D9" s="98"/>
      <c r="E9" s="98"/>
      <c r="F9" s="98"/>
      <c r="G9" s="100"/>
      <c r="H9" s="100"/>
      <c r="I9" s="100"/>
      <c r="J9" s="100"/>
      <c r="K9" s="100"/>
      <c r="L9" s="100"/>
    </row>
    <row r="10" spans="2:12" s="28" customFormat="1" ht="29.45" customHeight="1" x14ac:dyDescent="0.25">
      <c r="B10" s="98" t="s">
        <v>3</v>
      </c>
      <c r="C10" s="98"/>
      <c r="D10" s="98"/>
      <c r="E10" s="98"/>
      <c r="F10" s="98"/>
      <c r="G10" s="100"/>
      <c r="H10" s="100"/>
      <c r="I10" s="100"/>
      <c r="J10" s="100"/>
      <c r="K10" s="100"/>
      <c r="L10" s="100"/>
    </row>
    <row r="11" spans="2:12" s="28" customFormat="1" ht="29.45" customHeight="1" x14ac:dyDescent="0.25">
      <c r="B11" s="98" t="s">
        <v>4</v>
      </c>
      <c r="C11" s="98"/>
      <c r="D11" s="98"/>
      <c r="E11" s="98"/>
      <c r="F11" s="98"/>
      <c r="G11" s="100"/>
      <c r="H11" s="100"/>
      <c r="I11" s="100"/>
      <c r="J11" s="100"/>
      <c r="K11" s="100"/>
      <c r="L11" s="100"/>
    </row>
    <row r="12" spans="2:12" s="28" customFormat="1" ht="29.45" customHeight="1" x14ac:dyDescent="0.25">
      <c r="B12" s="98" t="s">
        <v>5</v>
      </c>
      <c r="C12" s="98"/>
      <c r="D12" s="98"/>
      <c r="E12" s="98"/>
      <c r="F12" s="98"/>
      <c r="G12" s="100"/>
      <c r="H12" s="100"/>
      <c r="I12" s="100"/>
      <c r="J12" s="100"/>
      <c r="K12" s="100"/>
      <c r="L12" s="100"/>
    </row>
    <row r="13" spans="2:12" s="28" customFormat="1" ht="29.45" customHeight="1" x14ac:dyDescent="0.25">
      <c r="B13" s="98" t="s">
        <v>6</v>
      </c>
      <c r="C13" s="98"/>
      <c r="D13" s="98"/>
      <c r="E13" s="98"/>
      <c r="F13" s="98"/>
      <c r="G13" s="40" t="s">
        <v>64</v>
      </c>
      <c r="H13" s="76"/>
      <c r="I13" s="40" t="s">
        <v>65</v>
      </c>
      <c r="J13" s="76"/>
      <c r="K13" s="40" t="s">
        <v>66</v>
      </c>
      <c r="L13" s="76"/>
    </row>
    <row r="14" spans="2:12" s="28" customFormat="1" ht="29.45" customHeight="1" x14ac:dyDescent="0.25">
      <c r="B14" s="104" t="s">
        <v>63</v>
      </c>
      <c r="C14" s="104"/>
      <c r="D14" s="104"/>
      <c r="E14" s="104"/>
      <c r="F14" s="104"/>
      <c r="G14" s="101"/>
      <c r="H14" s="101"/>
      <c r="I14" s="101"/>
      <c r="J14" s="101"/>
      <c r="K14" s="101"/>
      <c r="L14" s="101"/>
    </row>
    <row r="15" spans="2:12" s="28" customFormat="1" ht="29.45" customHeight="1" x14ac:dyDescent="0.25">
      <c r="B15" s="104" t="s">
        <v>7</v>
      </c>
      <c r="C15" s="104"/>
      <c r="D15" s="104"/>
      <c r="E15" s="104"/>
      <c r="F15" s="104"/>
      <c r="G15" s="77" t="s">
        <v>62</v>
      </c>
      <c r="H15" s="13"/>
      <c r="I15" s="77" t="s">
        <v>10</v>
      </c>
      <c r="J15" s="13"/>
      <c r="K15" s="77" t="s">
        <v>11</v>
      </c>
      <c r="L15" s="14"/>
    </row>
    <row r="16" spans="2:12" s="28" customFormat="1" ht="29.45" customHeight="1" x14ac:dyDescent="0.25">
      <c r="B16" s="104" t="s">
        <v>8</v>
      </c>
      <c r="C16" s="104"/>
      <c r="D16" s="104"/>
      <c r="E16" s="104"/>
      <c r="F16" s="104"/>
      <c r="G16" s="102"/>
      <c r="H16" s="102"/>
      <c r="I16" s="102"/>
      <c r="J16" s="102"/>
      <c r="K16" s="102"/>
      <c r="L16" s="102"/>
    </row>
    <row r="17" spans="2:12" s="28" customFormat="1" ht="29.45" customHeight="1" x14ac:dyDescent="0.25">
      <c r="B17" s="104" t="s">
        <v>9</v>
      </c>
      <c r="C17" s="104"/>
      <c r="D17" s="104"/>
      <c r="E17" s="104"/>
      <c r="F17" s="104"/>
      <c r="G17" s="102"/>
      <c r="H17" s="102"/>
      <c r="I17" s="102"/>
      <c r="J17" s="102"/>
      <c r="K17" s="102"/>
      <c r="L17" s="102"/>
    </row>
    <row r="18" spans="2:12" ht="29.25" customHeight="1" x14ac:dyDescent="0.2">
      <c r="B18" s="104" t="s">
        <v>90</v>
      </c>
      <c r="C18" s="104"/>
      <c r="D18" s="104"/>
      <c r="E18" s="104"/>
      <c r="F18" s="104"/>
      <c r="G18" s="108"/>
      <c r="H18" s="108"/>
      <c r="I18" s="108"/>
      <c r="J18" s="108"/>
      <c r="K18" s="108"/>
      <c r="L18" s="108"/>
    </row>
    <row r="21" spans="2:12" s="10" customFormat="1" ht="14.1" customHeight="1" x14ac:dyDescent="0.2">
      <c r="B21" s="103" t="s">
        <v>12</v>
      </c>
      <c r="C21" s="103"/>
      <c r="D21" s="103"/>
      <c r="E21" s="103"/>
      <c r="F21" s="103"/>
      <c r="G21" s="103"/>
      <c r="H21" s="103"/>
      <c r="I21" s="103"/>
      <c r="J21" s="103"/>
      <c r="K21" s="103"/>
      <c r="L21" s="103"/>
    </row>
    <row r="22" spans="2:12" ht="6.6" customHeight="1" x14ac:dyDescent="0.2">
      <c r="B22" s="2"/>
      <c r="C22" s="2"/>
      <c r="D22" s="2"/>
      <c r="E22" s="2"/>
      <c r="F22" s="2"/>
      <c r="G22" s="2"/>
      <c r="H22" s="2"/>
      <c r="I22" s="2"/>
      <c r="J22" s="2"/>
      <c r="K22" s="2"/>
      <c r="L22" s="2"/>
    </row>
    <row r="23" spans="2:12" s="10" customFormat="1" ht="14.1" customHeight="1" x14ac:dyDescent="0.25">
      <c r="B23" s="15"/>
      <c r="C23" s="37"/>
      <c r="D23" s="86" t="s">
        <v>13</v>
      </c>
      <c r="E23" s="86"/>
      <c r="F23" s="86"/>
      <c r="G23" s="86"/>
      <c r="H23" s="86"/>
      <c r="I23" s="86"/>
      <c r="J23" s="86"/>
      <c r="K23" s="86"/>
      <c r="L23" s="86"/>
    </row>
    <row r="24" spans="2:12" ht="14.1" customHeight="1" x14ac:dyDescent="0.2">
      <c r="B24" s="3"/>
      <c r="C24" s="3"/>
      <c r="D24" s="85"/>
      <c r="E24" s="85"/>
      <c r="F24" s="85"/>
      <c r="G24" s="85"/>
      <c r="H24" s="85"/>
      <c r="I24" s="85"/>
      <c r="J24" s="85"/>
      <c r="K24" s="85"/>
      <c r="L24" s="85"/>
    </row>
    <row r="25" spans="2:12" ht="14.1" customHeight="1" x14ac:dyDescent="0.2">
      <c r="B25" s="15"/>
      <c r="C25" s="37"/>
      <c r="D25" s="86" t="s">
        <v>14</v>
      </c>
      <c r="E25" s="86"/>
      <c r="F25" s="86"/>
      <c r="G25" s="86"/>
      <c r="H25" s="86"/>
      <c r="I25" s="86"/>
      <c r="J25" s="86"/>
      <c r="K25" s="86"/>
      <c r="L25" s="86"/>
    </row>
    <row r="26" spans="2:12" x14ac:dyDescent="0.2">
      <c r="B26" s="2"/>
      <c r="C26" s="2"/>
      <c r="D26" s="2"/>
      <c r="E26" s="2"/>
      <c r="F26" s="2"/>
      <c r="G26" s="2"/>
      <c r="H26" s="2"/>
      <c r="I26" s="2"/>
      <c r="J26" s="2"/>
      <c r="K26" s="2"/>
      <c r="L26" s="2"/>
    </row>
    <row r="27" spans="2:12" ht="27" customHeight="1" x14ac:dyDescent="0.2">
      <c r="B27" s="107" t="s">
        <v>89</v>
      </c>
      <c r="C27" s="107"/>
      <c r="D27" s="107"/>
      <c r="E27" s="107"/>
      <c r="F27" s="107"/>
      <c r="G27" s="107"/>
      <c r="H27" s="107"/>
      <c r="I27" s="107"/>
      <c r="J27" s="107"/>
      <c r="K27" s="107"/>
      <c r="L27" s="107"/>
    </row>
    <row r="29" spans="2:12" x14ac:dyDescent="0.2">
      <c r="B29" s="109"/>
      <c r="C29" s="109"/>
      <c r="D29" s="109"/>
      <c r="E29" s="109"/>
      <c r="F29" s="109"/>
      <c r="G29" s="41"/>
      <c r="H29" s="41"/>
      <c r="I29" s="41"/>
      <c r="J29" s="41"/>
      <c r="K29" s="41"/>
      <c r="L29" s="41"/>
    </row>
    <row r="30" spans="2:12" ht="14.45" customHeight="1" x14ac:dyDescent="0.2">
      <c r="B30" s="99" t="s">
        <v>16</v>
      </c>
      <c r="C30" s="99"/>
      <c r="D30" s="99"/>
      <c r="E30" s="99"/>
      <c r="F30" s="106" t="s">
        <v>19</v>
      </c>
      <c r="G30" s="106"/>
      <c r="H30" s="106"/>
      <c r="I30" s="106"/>
      <c r="J30" s="106"/>
      <c r="K30" s="105" t="s">
        <v>18</v>
      </c>
      <c r="L30" s="105"/>
    </row>
    <row r="31" spans="2:12" ht="6" customHeight="1" x14ac:dyDescent="0.2"/>
  </sheetData>
  <sheetProtection password="AA96" sheet="1" objects="1" scenarios="1" formatCells="0"/>
  <mergeCells count="32">
    <mergeCell ref="B29:F29"/>
    <mergeCell ref="B2:L2"/>
    <mergeCell ref="B5:L5"/>
    <mergeCell ref="B6:F6"/>
    <mergeCell ref="B7:F7"/>
    <mergeCell ref="B17:F17"/>
    <mergeCell ref="G6:L6"/>
    <mergeCell ref="G7:L7"/>
    <mergeCell ref="G8:L8"/>
    <mergeCell ref="G9:L9"/>
    <mergeCell ref="G10:L10"/>
    <mergeCell ref="G11:L11"/>
    <mergeCell ref="B8:F8"/>
    <mergeCell ref="B9:F9"/>
    <mergeCell ref="B10:F10"/>
    <mergeCell ref="B11:F11"/>
    <mergeCell ref="B12:F12"/>
    <mergeCell ref="B30:E30"/>
    <mergeCell ref="G12:L12"/>
    <mergeCell ref="G14:L14"/>
    <mergeCell ref="G16:L16"/>
    <mergeCell ref="G17:L17"/>
    <mergeCell ref="B21:L21"/>
    <mergeCell ref="B14:F14"/>
    <mergeCell ref="B15:F15"/>
    <mergeCell ref="B16:F16"/>
    <mergeCell ref="K30:L30"/>
    <mergeCell ref="F30:J30"/>
    <mergeCell ref="B13:F13"/>
    <mergeCell ref="B27:L27"/>
    <mergeCell ref="B18:F18"/>
    <mergeCell ref="G18:L18"/>
  </mergeCells>
  <dataValidations count="3">
    <dataValidation type="list" allowBlank="1" showInputMessage="1" showErrorMessage="1" sqref="C23">
      <formula1>_chbx</formula1>
    </dataValidation>
    <dataValidation type="list" allowBlank="1" showInputMessage="1" showErrorMessage="1" sqref="G14:L14">
      <formula1>_Datum</formula1>
    </dataValidation>
    <dataValidation type="list" allowBlank="1" showInputMessage="1" showErrorMessage="1" sqref="G6:L6">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verticalDpi="1200" r:id="rId1"/>
  <headerFooter>
    <oddFooter>&amp;L&amp;"Arial,Standard"&amp;8
Gültig ab:  01.01.2021&amp;C&amp;G&amp;R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Einstellungen!$C$9:$C$10</xm:f>
          </x14:formula1>
          <xm:sqref>B23 B25 H13 J13 L13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3"/>
  </sheetPr>
  <dimension ref="B1:I23"/>
  <sheetViews>
    <sheetView tabSelected="1" topLeftCell="A22" zoomScale="80" zoomScaleNormal="80" workbookViewId="0">
      <selection activeCell="G18" sqref="G18:L18"/>
    </sheetView>
  </sheetViews>
  <sheetFormatPr baseColWidth="10" defaultColWidth="8.85546875" defaultRowHeight="14.25" x14ac:dyDescent="0.25"/>
  <cols>
    <col min="1" max="1" width="1.140625" style="10" customWidth="1"/>
    <col min="2" max="2" width="8.5703125" style="10" customWidth="1"/>
    <col min="3" max="3" width="24.5703125" style="10" customWidth="1"/>
    <col min="4" max="5" width="32.5703125" style="10" customWidth="1"/>
    <col min="6" max="6" width="16.5703125" style="16" customWidth="1"/>
    <col min="7" max="7" width="40.5703125" style="10" customWidth="1"/>
    <col min="8" max="8" width="24.5703125" style="10" customWidth="1"/>
    <col min="9" max="9" width="16.5703125" style="10" customWidth="1"/>
    <col min="10" max="10" width="1.140625" style="10" customWidth="1"/>
    <col min="11" max="16384" width="8.85546875" style="10"/>
  </cols>
  <sheetData>
    <row r="1" spans="2:9" ht="6" customHeight="1" x14ac:dyDescent="0.25"/>
    <row r="2" spans="2:9" s="38" customFormat="1" ht="18" customHeight="1" x14ac:dyDescent="0.25">
      <c r="B2" s="124" t="str">
        <f>"Checkliste "&amp;_RLV&amp;""</f>
        <v>Checkliste Verarbeitung Heimtiernahrung</v>
      </c>
      <c r="C2" s="124"/>
      <c r="D2" s="124"/>
      <c r="E2" s="124"/>
      <c r="F2" s="124"/>
      <c r="G2" s="124"/>
      <c r="H2" s="124"/>
      <c r="I2" s="124"/>
    </row>
    <row r="3" spans="2:9" s="19" customFormat="1" ht="6" customHeight="1" x14ac:dyDescent="0.25">
      <c r="B3" s="17"/>
      <c r="C3" s="17"/>
      <c r="D3" s="17"/>
      <c r="E3" s="17"/>
      <c r="F3" s="18"/>
      <c r="G3" s="18"/>
      <c r="H3" s="18"/>
      <c r="I3" s="17"/>
    </row>
    <row r="4" spans="2:9" ht="27" customHeight="1" x14ac:dyDescent="0.25">
      <c r="B4" s="20" t="s">
        <v>20</v>
      </c>
      <c r="C4" s="115"/>
      <c r="D4" s="115"/>
      <c r="E4" s="115"/>
      <c r="F4" s="115"/>
      <c r="G4" s="115"/>
      <c r="H4" s="22"/>
      <c r="I4" s="62"/>
    </row>
    <row r="5" spans="2:9" ht="27" customHeight="1" x14ac:dyDescent="0.25">
      <c r="B5" s="114" t="s">
        <v>21</v>
      </c>
      <c r="C5" s="114"/>
      <c r="D5" s="114"/>
      <c r="E5" s="114"/>
      <c r="F5" s="114"/>
      <c r="G5" s="114"/>
      <c r="H5" s="114"/>
      <c r="I5" s="114"/>
    </row>
    <row r="6" spans="2:9" s="16" customFormat="1" ht="27" customHeight="1" x14ac:dyDescent="0.25">
      <c r="B6" s="5" t="s">
        <v>22</v>
      </c>
      <c r="C6" s="5" t="s">
        <v>68</v>
      </c>
      <c r="D6" s="119" t="s">
        <v>23</v>
      </c>
      <c r="E6" s="120"/>
      <c r="F6" s="4" t="s">
        <v>32</v>
      </c>
      <c r="G6" s="5" t="s">
        <v>25</v>
      </c>
      <c r="H6" s="5" t="s">
        <v>26</v>
      </c>
      <c r="I6" s="5" t="s">
        <v>27</v>
      </c>
    </row>
    <row r="7" spans="2:9" ht="56.1" customHeight="1" x14ac:dyDescent="0.25">
      <c r="B7" s="5">
        <v>1</v>
      </c>
      <c r="C7" s="1"/>
      <c r="D7" s="121"/>
      <c r="E7" s="122"/>
      <c r="F7" s="83"/>
      <c r="G7" s="1"/>
      <c r="H7" s="1"/>
      <c r="I7" s="1"/>
    </row>
    <row r="8" spans="2:9" ht="56.1" customHeight="1" x14ac:dyDescent="0.25">
      <c r="B8" s="5">
        <v>2</v>
      </c>
      <c r="C8" s="1"/>
      <c r="D8" s="121"/>
      <c r="E8" s="122"/>
      <c r="F8" s="84"/>
      <c r="G8" s="1"/>
      <c r="H8" s="1"/>
      <c r="I8" s="1"/>
    </row>
    <row r="9" spans="2:9" ht="56.1" customHeight="1" x14ac:dyDescent="0.25">
      <c r="B9" s="5">
        <v>3</v>
      </c>
      <c r="C9" s="1"/>
      <c r="D9" s="121"/>
      <c r="E9" s="122"/>
      <c r="F9" s="84"/>
      <c r="G9" s="1"/>
      <c r="H9" s="1"/>
      <c r="I9" s="1"/>
    </row>
    <row r="10" spans="2:9" ht="56.1" customHeight="1" x14ac:dyDescent="0.25">
      <c r="B10" s="5">
        <v>4</v>
      </c>
      <c r="C10" s="1"/>
      <c r="D10" s="121"/>
      <c r="E10" s="122"/>
      <c r="F10" s="84"/>
      <c r="G10" s="1"/>
      <c r="H10" s="1"/>
      <c r="I10" s="1"/>
    </row>
    <row r="11" spans="2:9" ht="56.1" customHeight="1" x14ac:dyDescent="0.25">
      <c r="B11" s="5">
        <v>5</v>
      </c>
      <c r="C11" s="1"/>
      <c r="D11" s="121"/>
      <c r="E11" s="122"/>
      <c r="F11" s="84"/>
      <c r="G11" s="1"/>
      <c r="H11" s="1"/>
      <c r="I11" s="1"/>
    </row>
    <row r="12" spans="2:9" ht="56.1" customHeight="1" x14ac:dyDescent="0.25">
      <c r="B12" s="5">
        <v>6</v>
      </c>
      <c r="C12" s="1"/>
      <c r="D12" s="121"/>
      <c r="E12" s="122"/>
      <c r="F12" s="84"/>
      <c r="G12" s="1"/>
      <c r="H12" s="1"/>
      <c r="I12" s="1"/>
    </row>
    <row r="13" spans="2:9" ht="56.1" customHeight="1" x14ac:dyDescent="0.25">
      <c r="B13" s="5">
        <v>7</v>
      </c>
      <c r="C13" s="1"/>
      <c r="D13" s="121"/>
      <c r="E13" s="122"/>
      <c r="F13" s="84"/>
      <c r="G13" s="1"/>
      <c r="H13" s="1"/>
      <c r="I13" s="1"/>
    </row>
    <row r="14" spans="2:9" ht="56.1" customHeight="1" x14ac:dyDescent="0.25">
      <c r="B14" s="5">
        <v>8</v>
      </c>
      <c r="C14" s="1"/>
      <c r="D14" s="121"/>
      <c r="E14" s="122"/>
      <c r="F14" s="84"/>
      <c r="G14" s="1"/>
      <c r="H14" s="1"/>
      <c r="I14" s="1"/>
    </row>
    <row r="15" spans="2:9" ht="56.1" customHeight="1" x14ac:dyDescent="0.25">
      <c r="B15" s="5">
        <v>9</v>
      </c>
      <c r="C15" s="1"/>
      <c r="D15" s="121"/>
      <c r="E15" s="122"/>
      <c r="F15" s="84"/>
      <c r="G15" s="1"/>
      <c r="H15" s="1"/>
      <c r="I15" s="1"/>
    </row>
    <row r="16" spans="2:9" ht="56.1" customHeight="1" x14ac:dyDescent="0.25">
      <c r="B16" s="5">
        <v>10</v>
      </c>
      <c r="C16" s="1"/>
      <c r="D16" s="121"/>
      <c r="E16" s="122"/>
      <c r="F16" s="84"/>
      <c r="G16" s="1"/>
      <c r="H16" s="1"/>
      <c r="I16" s="1"/>
    </row>
    <row r="17" spans="2:9" x14ac:dyDescent="0.25">
      <c r="B17" s="116" t="s">
        <v>31</v>
      </c>
      <c r="C17" s="116"/>
      <c r="D17" s="116"/>
      <c r="E17" s="116"/>
      <c r="F17" s="3"/>
      <c r="G17" s="20"/>
      <c r="H17" s="20"/>
      <c r="I17" s="20"/>
    </row>
    <row r="19" spans="2:9" ht="28.35" customHeight="1" x14ac:dyDescent="0.25">
      <c r="B19" s="117" t="s">
        <v>67</v>
      </c>
      <c r="C19" s="118"/>
      <c r="D19" s="118"/>
      <c r="E19" s="118"/>
      <c r="F19" s="118"/>
      <c r="G19" s="118"/>
      <c r="H19" s="118"/>
      <c r="I19" s="118"/>
    </row>
    <row r="22" spans="2:9" x14ac:dyDescent="0.25">
      <c r="B22" s="123"/>
      <c r="C22" s="123"/>
      <c r="D22" s="123"/>
      <c r="E22" s="24"/>
      <c r="F22" s="25"/>
      <c r="G22" s="24"/>
      <c r="H22" s="24"/>
      <c r="I22" s="24"/>
    </row>
    <row r="23" spans="2:9" x14ac:dyDescent="0.25">
      <c r="B23" s="112" t="s">
        <v>16</v>
      </c>
      <c r="C23" s="112"/>
      <c r="E23" s="113" t="s">
        <v>17</v>
      </c>
      <c r="F23" s="113"/>
      <c r="G23" s="113"/>
      <c r="H23" s="105" t="s">
        <v>18</v>
      </c>
      <c r="I23" s="105"/>
    </row>
  </sheetData>
  <sheetProtection password="AA96" sheet="1" objects="1" scenarios="1" formatCells="0"/>
  <mergeCells count="20">
    <mergeCell ref="B2:I2"/>
    <mergeCell ref="D8:E8"/>
    <mergeCell ref="D9:E9"/>
    <mergeCell ref="D10:E10"/>
    <mergeCell ref="D11:E11"/>
    <mergeCell ref="B23:C23"/>
    <mergeCell ref="E23:G23"/>
    <mergeCell ref="B5:I5"/>
    <mergeCell ref="C4:G4"/>
    <mergeCell ref="B17:E17"/>
    <mergeCell ref="B19:I19"/>
    <mergeCell ref="D6:E6"/>
    <mergeCell ref="D7:E7"/>
    <mergeCell ref="D12:E12"/>
    <mergeCell ref="H23:I23"/>
    <mergeCell ref="D13:E13"/>
    <mergeCell ref="D14:E14"/>
    <mergeCell ref="D15:E15"/>
    <mergeCell ref="D16:E16"/>
    <mergeCell ref="B22:D22"/>
  </mergeCells>
  <conditionalFormatting sqref="F7:F16">
    <cfRule type="containsText" dxfId="175" priority="1" operator="containsText" text="sAbw">
      <formula>NOT(ISERROR(SEARCH("sAbw",F7)))</formula>
    </cfRule>
    <cfRule type="containsText" dxfId="174" priority="2" operator="containsText" text="lAbw">
      <formula>NOT(ISERROR(SEARCH("lAbw",F7)))</formula>
    </cfRule>
    <cfRule type="containsText" dxfId="173" priority="3" operator="containsText" text="K.O.">
      <formula>NOT(ISERROR(SEARCH("K.O.",F7)))</formula>
    </cfRule>
  </conditionalFormatting>
  <dataValidations count="2">
    <dataValidation type="list" allowBlank="1" showInputMessage="1" showErrorMessage="1" sqref="I4">
      <formula1>_Datum</formula1>
    </dataValidation>
    <dataValidation type="list" allowBlank="1" showInputMessage="1" showErrorMessage="1" sqref="C4:G4">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Gültig ab:  01.01.2021&amp;C&amp;G&amp;R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Einstellungen!$C$12:$C$14</xm:f>
          </x14:formula1>
          <xm:sqref>F7:F16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3"/>
  </sheetPr>
  <dimension ref="B1:M112"/>
  <sheetViews>
    <sheetView tabSelected="1" view="pageBreakPreview" zoomScale="60" zoomScaleNormal="80" workbookViewId="0">
      <pane ySplit="7" topLeftCell="A8" activePane="bottomLeft" state="frozen"/>
      <selection activeCell="G18" sqref="G18:L18"/>
      <selection pane="bottomLeft" activeCell="G18" sqref="G18:L18"/>
    </sheetView>
  </sheetViews>
  <sheetFormatPr baseColWidth="10" defaultColWidth="8.85546875" defaultRowHeight="12.75" x14ac:dyDescent="0.2"/>
  <cols>
    <col min="1" max="1" width="1.140625" style="2" customWidth="1"/>
    <col min="2" max="2" width="8.5703125" style="65" customWidth="1"/>
    <col min="3" max="4" width="18.42578125" style="66" hidden="1" customWidth="1"/>
    <col min="5" max="5" width="12.5703125" style="67" customWidth="1"/>
    <col min="6" max="7" width="40.5703125" style="2" customWidth="1"/>
    <col min="8" max="10" width="9.5703125" style="2" customWidth="1"/>
    <col min="11" max="11" width="10.42578125" style="2" customWidth="1"/>
    <col min="12" max="12" width="10.5703125" style="2" customWidth="1"/>
    <col min="13" max="13" width="52.5703125" style="2" customWidth="1"/>
    <col min="14" max="14" width="1.140625" style="2" customWidth="1"/>
    <col min="15" max="16384" width="8.85546875" style="2"/>
  </cols>
  <sheetData>
    <row r="1" spans="2:13" s="10" customFormat="1" ht="6" customHeight="1" x14ac:dyDescent="0.25">
      <c r="B1" s="28"/>
      <c r="C1" s="16"/>
      <c r="D1" s="16"/>
      <c r="G1" s="16"/>
    </row>
    <row r="2" spans="2:13" s="38" customFormat="1" ht="18" customHeight="1" x14ac:dyDescent="0.25">
      <c r="B2" s="110" t="str">
        <f>"Checkliste "&amp;_RLV&amp;""</f>
        <v>Checkliste Verarbeitung Heimtiernahrung</v>
      </c>
      <c r="C2" s="110"/>
      <c r="D2" s="110"/>
      <c r="E2" s="110"/>
      <c r="F2" s="110"/>
      <c r="G2" s="110"/>
      <c r="H2" s="110"/>
      <c r="I2" s="110"/>
      <c r="J2" s="110"/>
      <c r="K2" s="110"/>
      <c r="L2" s="110"/>
      <c r="M2" s="110"/>
    </row>
    <row r="3" spans="2:13" s="19" customFormat="1" ht="6" customHeight="1" x14ac:dyDescent="0.25">
      <c r="B3" s="18"/>
      <c r="C3" s="35"/>
      <c r="D3" s="35"/>
      <c r="E3" s="17"/>
      <c r="F3" s="17"/>
      <c r="G3" s="18"/>
      <c r="H3" s="18"/>
      <c r="I3" s="18"/>
      <c r="J3" s="17"/>
    </row>
    <row r="4" spans="2:13" s="10" customFormat="1" ht="27" customHeight="1" x14ac:dyDescent="0.25">
      <c r="B4" s="21" t="s">
        <v>20</v>
      </c>
      <c r="C4" s="132"/>
      <c r="D4" s="132"/>
      <c r="E4" s="132"/>
      <c r="F4" s="132"/>
      <c r="G4" s="132"/>
      <c r="H4" s="132"/>
      <c r="I4" s="132"/>
      <c r="J4" s="132"/>
      <c r="K4" s="132"/>
      <c r="M4" s="81"/>
    </row>
    <row r="5" spans="2:13" ht="27" customHeight="1" x14ac:dyDescent="0.2">
      <c r="B5" s="114" t="s">
        <v>33</v>
      </c>
      <c r="C5" s="114"/>
      <c r="D5" s="114"/>
      <c r="E5" s="114"/>
      <c r="F5" s="114"/>
      <c r="G5" s="114"/>
      <c r="H5" s="114"/>
      <c r="I5" s="114"/>
      <c r="J5" s="114"/>
      <c r="K5" s="114"/>
      <c r="L5" s="114"/>
      <c r="M5" s="114"/>
    </row>
    <row r="6" spans="2:13" s="27" customFormat="1" ht="26.45" customHeight="1" x14ac:dyDescent="0.25">
      <c r="B6" s="133" t="s">
        <v>34</v>
      </c>
      <c r="C6" s="135" t="s">
        <v>50</v>
      </c>
      <c r="D6" s="135" t="s">
        <v>51</v>
      </c>
      <c r="E6" s="137" t="s">
        <v>35</v>
      </c>
      <c r="F6" s="135" t="s">
        <v>36</v>
      </c>
      <c r="G6" s="139" t="s">
        <v>37</v>
      </c>
      <c r="H6" s="141" t="s">
        <v>24</v>
      </c>
      <c r="I6" s="142"/>
      <c r="J6" s="142"/>
      <c r="K6" s="142"/>
      <c r="L6" s="143"/>
      <c r="M6" s="135" t="s">
        <v>86</v>
      </c>
    </row>
    <row r="7" spans="2:13" x14ac:dyDescent="0.2">
      <c r="B7" s="134"/>
      <c r="C7" s="136"/>
      <c r="D7" s="136"/>
      <c r="E7" s="138"/>
      <c r="F7" s="136"/>
      <c r="G7" s="140"/>
      <c r="H7" s="23" t="s">
        <v>43</v>
      </c>
      <c r="I7" s="23" t="s">
        <v>28</v>
      </c>
      <c r="J7" s="23" t="s">
        <v>29</v>
      </c>
      <c r="K7" s="23" t="s">
        <v>30</v>
      </c>
      <c r="L7" s="23" t="s">
        <v>38</v>
      </c>
      <c r="M7" s="136"/>
    </row>
    <row r="8" spans="2:13" s="26" customFormat="1" x14ac:dyDescent="0.2">
      <c r="B8" s="128" t="s">
        <v>70</v>
      </c>
      <c r="C8" s="129"/>
      <c r="D8" s="129"/>
      <c r="E8" s="129"/>
      <c r="F8" s="129"/>
      <c r="G8" s="129"/>
      <c r="H8" s="129"/>
      <c r="I8" s="129"/>
      <c r="J8" s="129"/>
      <c r="K8" s="129"/>
      <c r="L8" s="129"/>
      <c r="M8" s="130"/>
    </row>
    <row r="9" spans="2:13" ht="25.5" hidden="1" x14ac:dyDescent="0.2">
      <c r="B9" s="29" t="s">
        <v>34</v>
      </c>
      <c r="C9" s="36" t="s">
        <v>50</v>
      </c>
      <c r="D9" s="36" t="s">
        <v>51</v>
      </c>
      <c r="E9" s="42" t="s">
        <v>35</v>
      </c>
      <c r="F9" s="43" t="s">
        <v>36</v>
      </c>
      <c r="G9" s="44" t="s">
        <v>37</v>
      </c>
      <c r="H9" s="37" t="s">
        <v>24</v>
      </c>
      <c r="I9" s="37" t="s">
        <v>45</v>
      </c>
      <c r="J9" s="37" t="s">
        <v>46</v>
      </c>
      <c r="K9" s="37" t="s">
        <v>47</v>
      </c>
      <c r="L9" s="37" t="s">
        <v>48</v>
      </c>
      <c r="M9" s="30" t="s">
        <v>39</v>
      </c>
    </row>
    <row r="10" spans="2:13" s="64" customFormat="1" ht="63.75" x14ac:dyDescent="0.2">
      <c r="B10" s="50" t="str">
        <f>CONCATENATE("1.",Prüfkriterien_1[[#This Row],[Hilfsspalte_Num]])</f>
        <v>1.1</v>
      </c>
      <c r="C10" s="51">
        <f>ROW()-ROW(Prüfkriterien_1[[#Headers],[Hilfsspalte_Kom]])</f>
        <v>1</v>
      </c>
      <c r="D10" s="52">
        <f>(Prüfkriterien_1[Hilfsspalte_Num]+10)/10</f>
        <v>1.1000000000000001</v>
      </c>
      <c r="E10" s="49" t="s">
        <v>91</v>
      </c>
      <c r="F10" s="89" t="s">
        <v>92</v>
      </c>
      <c r="G10" s="32" t="s">
        <v>93</v>
      </c>
      <c r="H10" s="39" t="s">
        <v>69</v>
      </c>
      <c r="I10" s="39" t="s">
        <v>42</v>
      </c>
      <c r="J10" s="39" t="s">
        <v>42</v>
      </c>
      <c r="K10" s="39"/>
      <c r="L10" s="39" t="s">
        <v>42</v>
      </c>
      <c r="M10" s="32"/>
    </row>
    <row r="11" spans="2:13" s="64" customFormat="1" ht="25.5" x14ac:dyDescent="0.2">
      <c r="B11" s="50" t="str">
        <f>CONCATENATE("1.",Prüfkriterien_1[[#This Row],[Hilfsspalte_Num]])</f>
        <v>1.2</v>
      </c>
      <c r="C11" s="51">
        <f>ROW()-ROW(Prüfkriterien_1[[#Headers],[Hilfsspalte_Kom]])</f>
        <v>2</v>
      </c>
      <c r="D11" s="52">
        <f>(Prüfkriterien_1[Hilfsspalte_Num]+10)/10</f>
        <v>1.2</v>
      </c>
      <c r="E11" s="97" t="s">
        <v>94</v>
      </c>
      <c r="F11" s="89" t="s">
        <v>95</v>
      </c>
      <c r="G11" s="32" t="s">
        <v>40</v>
      </c>
      <c r="H11" s="39"/>
      <c r="I11" s="39"/>
      <c r="J11" s="39"/>
      <c r="K11" s="39"/>
      <c r="L11" s="39"/>
      <c r="M11" s="32"/>
    </row>
    <row r="12" spans="2:13" s="64" customFormat="1" ht="38.25" x14ac:dyDescent="0.2">
      <c r="B12" s="68" t="str">
        <f>CONCATENATE("1.",Prüfkriterien_1[[#This Row],[Hilfsspalte_Num]])</f>
        <v>1.3</v>
      </c>
      <c r="C12" s="69">
        <f>ROW()-ROW(Prüfkriterien_1[[#Headers],[Hilfsspalte_Kom]])</f>
        <v>3</v>
      </c>
      <c r="D12" s="70">
        <f>(Prüfkriterien_1[Hilfsspalte_Num]+10)/10</f>
        <v>1.3</v>
      </c>
      <c r="E12" s="97" t="s">
        <v>79</v>
      </c>
      <c r="F12" s="89" t="s">
        <v>96</v>
      </c>
      <c r="G12" s="32" t="s">
        <v>41</v>
      </c>
      <c r="H12" s="72"/>
      <c r="I12" s="73"/>
      <c r="J12" s="73"/>
      <c r="K12" s="73"/>
      <c r="L12" s="73"/>
      <c r="M12" s="74"/>
    </row>
    <row r="13" spans="2:13" s="64" customFormat="1" ht="76.5" x14ac:dyDescent="0.2">
      <c r="B13" s="68" t="str">
        <f>CONCATENATE("1.",Prüfkriterien_1[[#This Row],[Hilfsspalte_Num]])</f>
        <v>1.4</v>
      </c>
      <c r="C13" s="69">
        <f>ROW()-ROW(Prüfkriterien_1[[#Headers],[Hilfsspalte_Kom]])</f>
        <v>4</v>
      </c>
      <c r="D13" s="70">
        <f>(Prüfkriterien_1[Hilfsspalte_Num]+10)/10</f>
        <v>1.4</v>
      </c>
      <c r="E13" s="97" t="s">
        <v>97</v>
      </c>
      <c r="F13" s="89" t="s">
        <v>98</v>
      </c>
      <c r="G13" s="32" t="s">
        <v>194</v>
      </c>
      <c r="H13" s="72"/>
      <c r="I13" s="73"/>
      <c r="J13" s="73"/>
      <c r="K13" s="73"/>
      <c r="L13" s="73"/>
      <c r="M13" s="74"/>
    </row>
    <row r="14" spans="2:13" s="64" customFormat="1" ht="25.5" x14ac:dyDescent="0.2">
      <c r="B14" s="68" t="str">
        <f>CONCATENATE("1.",Prüfkriterien_1[[#This Row],[Hilfsspalte_Num]])</f>
        <v>1.5</v>
      </c>
      <c r="C14" s="69">
        <f>ROW()-ROW(Prüfkriterien_1[[#Headers],[Hilfsspalte_Kom]])</f>
        <v>5</v>
      </c>
      <c r="D14" s="70">
        <f>(Prüfkriterien_1[Hilfsspalte_Num]+10)/10</f>
        <v>1.5</v>
      </c>
      <c r="E14" s="97" t="s">
        <v>99</v>
      </c>
      <c r="F14" s="89" t="s">
        <v>100</v>
      </c>
      <c r="G14" s="32" t="s">
        <v>101</v>
      </c>
      <c r="H14" s="72"/>
      <c r="I14" s="73"/>
      <c r="J14" s="73"/>
      <c r="K14" s="73"/>
      <c r="L14" s="73"/>
      <c r="M14" s="74"/>
    </row>
    <row r="15" spans="2:13" s="64" customFormat="1" ht="25.5" x14ac:dyDescent="0.2">
      <c r="B15" s="68" t="str">
        <f>CONCATENATE("1.",Prüfkriterien_1[[#This Row],[Hilfsspalte_Num]])</f>
        <v>1.6</v>
      </c>
      <c r="C15" s="69">
        <f>ROW()-ROW(Prüfkriterien_1[[#Headers],[Hilfsspalte_Kom]])</f>
        <v>6</v>
      </c>
      <c r="D15" s="70">
        <f>(Prüfkriterien_1[Hilfsspalte_Num]+10)/10</f>
        <v>1.6</v>
      </c>
      <c r="E15" s="97" t="s">
        <v>99</v>
      </c>
      <c r="F15" s="89" t="s">
        <v>102</v>
      </c>
      <c r="G15" s="32" t="s">
        <v>101</v>
      </c>
      <c r="H15" s="72"/>
      <c r="I15" s="73"/>
      <c r="J15" s="73"/>
      <c r="K15" s="73"/>
      <c r="L15" s="73"/>
      <c r="M15" s="74"/>
    </row>
    <row r="16" spans="2:13" s="64" customFormat="1" ht="89.25" x14ac:dyDescent="0.2">
      <c r="B16" s="68" t="str">
        <f>CONCATENATE("1.",Prüfkriterien_1[[#This Row],[Hilfsspalte_Num]])</f>
        <v>1.7</v>
      </c>
      <c r="C16" s="69">
        <f>ROW()-ROW(Prüfkriterien_1[[#Headers],[Hilfsspalte_Kom]])</f>
        <v>7</v>
      </c>
      <c r="D16" s="70">
        <f>(Prüfkriterien_1[Hilfsspalte_Num]+10)/10</f>
        <v>1.7</v>
      </c>
      <c r="E16" s="97" t="s">
        <v>191</v>
      </c>
      <c r="F16" s="89" t="s">
        <v>104</v>
      </c>
      <c r="G16" s="32" t="s">
        <v>105</v>
      </c>
      <c r="H16" s="72"/>
      <c r="I16" s="73"/>
      <c r="J16" s="73"/>
      <c r="K16" s="73"/>
      <c r="L16" s="73"/>
      <c r="M16" s="74"/>
    </row>
    <row r="17" spans="2:13" s="64" customFormat="1" ht="51" x14ac:dyDescent="0.2">
      <c r="B17" s="68" t="str">
        <f>CONCATENATE("1.",Prüfkriterien_1[[#This Row],[Hilfsspalte_Num]])</f>
        <v>1.8</v>
      </c>
      <c r="C17" s="69">
        <f>ROW()-ROW(Prüfkriterien_1[[#Headers],[Hilfsspalte_Kom]])</f>
        <v>8</v>
      </c>
      <c r="D17" s="70">
        <f>(Prüfkriterien_1[Hilfsspalte_Num]+10)/10</f>
        <v>1.8</v>
      </c>
      <c r="E17" s="97" t="s">
        <v>103</v>
      </c>
      <c r="F17" s="89" t="s">
        <v>106</v>
      </c>
      <c r="G17" s="32" t="s">
        <v>107</v>
      </c>
      <c r="H17" s="72"/>
      <c r="I17" s="73"/>
      <c r="J17" s="73"/>
      <c r="K17" s="73"/>
      <c r="L17" s="73"/>
      <c r="M17" s="74"/>
    </row>
    <row r="18" spans="2:13" s="64" customFormat="1" ht="51" x14ac:dyDescent="0.2">
      <c r="B18" s="68" t="str">
        <f>CONCATENATE("1.",Prüfkriterien_1[[#This Row],[Hilfsspalte_Num]])</f>
        <v>1.9</v>
      </c>
      <c r="C18" s="69">
        <f>ROW()-ROW(Prüfkriterien_1[[#Headers],[Hilfsspalte_Kom]])</f>
        <v>9</v>
      </c>
      <c r="D18" s="70">
        <f>(Prüfkriterien_1[Hilfsspalte_Num]+10)/10</f>
        <v>1.9</v>
      </c>
      <c r="E18" s="97" t="s">
        <v>150</v>
      </c>
      <c r="F18" s="90" t="s">
        <v>109</v>
      </c>
      <c r="G18" s="71" t="s">
        <v>110</v>
      </c>
      <c r="H18" s="72"/>
      <c r="I18" s="73"/>
      <c r="J18" s="73"/>
      <c r="K18" s="73"/>
      <c r="L18" s="73"/>
      <c r="M18" s="74"/>
    </row>
    <row r="19" spans="2:13" s="64" customFormat="1" ht="63.75" x14ac:dyDescent="0.2">
      <c r="B19" s="50" t="str">
        <f>CONCATENATE("1.",Prüfkriterien_1[[#This Row],[Hilfsspalte_Num]])</f>
        <v>1.10</v>
      </c>
      <c r="C19" s="51">
        <f>ROW()-ROW(Prüfkriterien_1[[#Headers],[Hilfsspalte_Kom]])</f>
        <v>10</v>
      </c>
      <c r="D19" s="52">
        <f>(Prüfkriterien_1[Hilfsspalte_Num]+10)/10</f>
        <v>2</v>
      </c>
      <c r="E19" s="97" t="s">
        <v>111</v>
      </c>
      <c r="F19" s="91" t="s">
        <v>112</v>
      </c>
      <c r="G19" s="75" t="s">
        <v>113</v>
      </c>
      <c r="H19" s="39"/>
      <c r="I19" s="39"/>
      <c r="J19" s="39"/>
      <c r="K19" s="39"/>
      <c r="L19" s="39"/>
      <c r="M19" s="32"/>
    </row>
    <row r="20" spans="2:13" x14ac:dyDescent="0.2">
      <c r="B20" s="131" t="s">
        <v>114</v>
      </c>
      <c r="C20" s="131"/>
      <c r="D20" s="131"/>
      <c r="E20" s="131"/>
      <c r="F20" s="131"/>
      <c r="G20" s="131"/>
      <c r="H20" s="131"/>
      <c r="I20" s="131"/>
      <c r="J20" s="131"/>
      <c r="K20" s="131"/>
      <c r="L20" s="131"/>
      <c r="M20" s="131"/>
    </row>
    <row r="21" spans="2:13" s="53" customFormat="1" hidden="1" x14ac:dyDescent="0.2">
      <c r="B21" s="45" t="s">
        <v>45</v>
      </c>
      <c r="C21" s="46" t="s">
        <v>46</v>
      </c>
      <c r="D21" s="46" t="s">
        <v>47</v>
      </c>
      <c r="E21" s="31" t="s">
        <v>48</v>
      </c>
      <c r="F21" s="32" t="s">
        <v>49</v>
      </c>
      <c r="G21" s="32" t="s">
        <v>52</v>
      </c>
      <c r="H21" s="33" t="s">
        <v>53</v>
      </c>
      <c r="I21" s="33" t="s">
        <v>54</v>
      </c>
      <c r="J21" s="33" t="s">
        <v>55</v>
      </c>
      <c r="K21" s="33" t="s">
        <v>56</v>
      </c>
      <c r="L21" s="33" t="s">
        <v>57</v>
      </c>
      <c r="M21" s="34" t="s">
        <v>58</v>
      </c>
    </row>
    <row r="22" spans="2:13" s="53" customFormat="1" ht="25.5" x14ac:dyDescent="0.2">
      <c r="B22" s="45" t="str">
        <f>CONCATENATE("2.",Prüfkriterien_2[[#This Row],[Spalte2]])</f>
        <v>2.1</v>
      </c>
      <c r="C22" s="46">
        <f>ROW()-ROW(Prüfkriterien_2[[#Headers],[Spalte3]])</f>
        <v>1</v>
      </c>
      <c r="D22" s="46">
        <f>(Prüfkriterien_2[[#This Row],[Spalte2]]+20)/10</f>
        <v>2.1</v>
      </c>
      <c r="E22" s="95" t="s">
        <v>99</v>
      </c>
      <c r="F22" s="92" t="s">
        <v>115</v>
      </c>
      <c r="G22" s="32" t="s">
        <v>116</v>
      </c>
      <c r="H22" s="33"/>
      <c r="I22" s="33"/>
      <c r="J22" s="33"/>
      <c r="K22" s="33"/>
      <c r="L22" s="33"/>
      <c r="M22" s="34"/>
    </row>
    <row r="23" spans="2:13" s="53" customFormat="1" ht="51" x14ac:dyDescent="0.2">
      <c r="B23" s="45" t="str">
        <f>CONCATENATE("2.",Prüfkriterien_2[[#This Row],[Spalte2]])</f>
        <v>2.2</v>
      </c>
      <c r="C23" s="46">
        <f>ROW()-ROW(Prüfkriterien_2[[#Headers],[Spalte3]])</f>
        <v>2</v>
      </c>
      <c r="D23" s="46">
        <f>(Prüfkriterien_2[[#This Row],[Spalte2]]+20)/10</f>
        <v>2.2000000000000002</v>
      </c>
      <c r="E23" s="95" t="s">
        <v>117</v>
      </c>
      <c r="F23" s="92" t="s">
        <v>118</v>
      </c>
      <c r="G23" s="32" t="s">
        <v>119</v>
      </c>
      <c r="H23" s="33"/>
      <c r="I23" s="33"/>
      <c r="J23" s="33"/>
      <c r="K23" s="33"/>
      <c r="L23" s="33"/>
      <c r="M23" s="34"/>
    </row>
    <row r="24" spans="2:13" s="53" customFormat="1" ht="38.25" x14ac:dyDescent="0.2">
      <c r="B24" s="45" t="str">
        <f>CONCATENATE("2.",Prüfkriterien_2[[#This Row],[Spalte2]])</f>
        <v>2.3</v>
      </c>
      <c r="C24" s="46">
        <f>ROW()-ROW(Prüfkriterien_2[[#Headers],[Spalte3]])</f>
        <v>3</v>
      </c>
      <c r="D24" s="46">
        <f>(Prüfkriterien_2[[#This Row],[Spalte2]]+20)/10</f>
        <v>2.2999999999999998</v>
      </c>
      <c r="E24" s="95" t="s">
        <v>120</v>
      </c>
      <c r="F24" s="92" t="s">
        <v>193</v>
      </c>
      <c r="G24" s="32" t="s">
        <v>174</v>
      </c>
      <c r="H24" s="33"/>
      <c r="I24" s="33" t="s">
        <v>42</v>
      </c>
      <c r="J24" s="33" t="s">
        <v>42</v>
      </c>
      <c r="K24" s="33"/>
      <c r="L24" s="33"/>
      <c r="M24" s="34"/>
    </row>
    <row r="25" spans="2:13" s="53" customFormat="1" ht="38.25" x14ac:dyDescent="0.2">
      <c r="B25" s="45" t="str">
        <f>CONCATENATE("2.",Prüfkriterien_2[[#This Row],[Spalte2]])</f>
        <v>2.4</v>
      </c>
      <c r="C25" s="46">
        <f>ROW()-ROW(Prüfkriterien_2[[#Headers],[Spalte3]])</f>
        <v>4</v>
      </c>
      <c r="D25" s="46">
        <f>(Prüfkriterien_2[[#This Row],[Spalte2]]+20)/10</f>
        <v>2.4</v>
      </c>
      <c r="E25" s="95" t="s">
        <v>120</v>
      </c>
      <c r="F25" s="92" t="s">
        <v>190</v>
      </c>
      <c r="G25" s="32" t="s">
        <v>121</v>
      </c>
      <c r="H25" s="33"/>
      <c r="I25" s="33"/>
      <c r="J25" s="33"/>
      <c r="K25" s="33"/>
      <c r="L25" s="33"/>
      <c r="M25" s="34"/>
    </row>
    <row r="26" spans="2:13" s="53" customFormat="1" ht="51" x14ac:dyDescent="0.2">
      <c r="B26" s="45" t="str">
        <f>CONCATENATE("2.",Prüfkriterien_2[[#This Row],[Spalte2]])</f>
        <v>2.5</v>
      </c>
      <c r="C26" s="46">
        <f>ROW()-ROW(Prüfkriterien_2[[#Headers],[Spalte3]])</f>
        <v>5</v>
      </c>
      <c r="D26" s="46">
        <f>(Prüfkriterien_2[[#This Row],[Spalte2]]+20)/10</f>
        <v>2.5</v>
      </c>
      <c r="E26" s="95" t="s">
        <v>120</v>
      </c>
      <c r="F26" s="92" t="s">
        <v>122</v>
      </c>
      <c r="G26" s="32" t="s">
        <v>175</v>
      </c>
      <c r="H26" s="33"/>
      <c r="I26" s="33" t="s">
        <v>42</v>
      </c>
      <c r="J26" s="33" t="s">
        <v>42</v>
      </c>
      <c r="K26" s="33"/>
      <c r="L26" s="33"/>
      <c r="M26" s="34"/>
    </row>
    <row r="27" spans="2:13" s="53" customFormat="1" ht="38.25" x14ac:dyDescent="0.2">
      <c r="B27" s="45" t="str">
        <f>CONCATENATE("2.",Prüfkriterien_2[[#This Row],[Spalte2]])</f>
        <v>2.6</v>
      </c>
      <c r="C27" s="46">
        <f>ROW()-ROW(Prüfkriterien_2[[#Headers],[Spalte3]])</f>
        <v>6</v>
      </c>
      <c r="D27" s="46">
        <f>(Prüfkriterien_2[[#This Row],[Spalte2]]+20)/10</f>
        <v>2.6</v>
      </c>
      <c r="E27" s="95" t="s">
        <v>120</v>
      </c>
      <c r="F27" s="92" t="s">
        <v>123</v>
      </c>
      <c r="G27" s="32" t="s">
        <v>176</v>
      </c>
      <c r="H27" s="33"/>
      <c r="I27" s="33" t="s">
        <v>42</v>
      </c>
      <c r="J27" s="33" t="s">
        <v>42</v>
      </c>
      <c r="K27" s="33"/>
      <c r="L27" s="33"/>
      <c r="M27" s="34"/>
    </row>
    <row r="28" spans="2:13" s="53" customFormat="1" ht="25.5" x14ac:dyDescent="0.2">
      <c r="B28" s="45" t="str">
        <f>CONCATENATE("2.",Prüfkriterien_2[[#This Row],[Spalte2]])</f>
        <v>2.7</v>
      </c>
      <c r="C28" s="46">
        <f>ROW()-ROW(Prüfkriterien_2[[#Headers],[Spalte3]])</f>
        <v>7</v>
      </c>
      <c r="D28" s="46">
        <f>(Prüfkriterien_2[[#This Row],[Spalte2]]+20)/10</f>
        <v>2.7</v>
      </c>
      <c r="E28" s="95" t="s">
        <v>120</v>
      </c>
      <c r="F28" s="92" t="s">
        <v>124</v>
      </c>
      <c r="G28" s="32" t="s">
        <v>176</v>
      </c>
      <c r="H28" s="33"/>
      <c r="I28" s="33" t="s">
        <v>42</v>
      </c>
      <c r="J28" s="33" t="s">
        <v>42</v>
      </c>
      <c r="K28" s="33"/>
      <c r="L28" s="33"/>
      <c r="M28" s="34"/>
    </row>
    <row r="29" spans="2:13" s="53" customFormat="1" ht="25.5" x14ac:dyDescent="0.2">
      <c r="B29" s="45" t="str">
        <f>CONCATENATE("2.",Prüfkriterien_2[[#This Row],[Spalte2]])</f>
        <v>2.8</v>
      </c>
      <c r="C29" s="46">
        <f>ROW()-ROW(Prüfkriterien_2[[#Headers],[Spalte3]])</f>
        <v>8</v>
      </c>
      <c r="D29" s="46">
        <f>(Prüfkriterien_2[[#This Row],[Spalte2]]+20)/10</f>
        <v>2.8</v>
      </c>
      <c r="E29" s="95" t="s">
        <v>120</v>
      </c>
      <c r="F29" s="92" t="s">
        <v>125</v>
      </c>
      <c r="G29" s="32" t="s">
        <v>177</v>
      </c>
      <c r="H29" s="33"/>
      <c r="I29" s="33" t="s">
        <v>42</v>
      </c>
      <c r="J29" s="33" t="s">
        <v>42</v>
      </c>
      <c r="K29" s="33"/>
      <c r="L29" s="33"/>
      <c r="M29" s="34"/>
    </row>
    <row r="30" spans="2:13" s="53" customFormat="1" ht="76.5" x14ac:dyDescent="0.2">
      <c r="B30" s="45" t="str">
        <f>CONCATENATE("2.",Prüfkriterien_2[[#This Row],[Spalte2]])</f>
        <v>2.9</v>
      </c>
      <c r="C30" s="46">
        <f>ROW()-ROW(Prüfkriterien_2[[#Headers],[Spalte3]])</f>
        <v>9</v>
      </c>
      <c r="D30" s="46">
        <f>(Prüfkriterien_2[[#This Row],[Spalte2]]+20)/10</f>
        <v>2.9</v>
      </c>
      <c r="E30" s="95" t="s">
        <v>126</v>
      </c>
      <c r="F30" s="92" t="s">
        <v>127</v>
      </c>
      <c r="G30" s="32" t="s">
        <v>178</v>
      </c>
      <c r="H30" s="33"/>
      <c r="I30" s="33" t="s">
        <v>42</v>
      </c>
      <c r="J30" s="33" t="s">
        <v>42</v>
      </c>
      <c r="K30" s="33"/>
      <c r="L30" s="33"/>
      <c r="M30" s="34"/>
    </row>
    <row r="31" spans="2:13" s="53" customFormat="1" ht="51" x14ac:dyDescent="0.2">
      <c r="B31" s="45" t="str">
        <f>CONCATENATE("2.",Prüfkriterien_2[[#This Row],[Spalte2]])</f>
        <v>2.10</v>
      </c>
      <c r="C31" s="46">
        <f>ROW()-ROW(Prüfkriterien_2[[#Headers],[Spalte3]])</f>
        <v>10</v>
      </c>
      <c r="D31" s="46">
        <f>(Prüfkriterien_2[[#This Row],[Spalte2]]+20)/10</f>
        <v>3</v>
      </c>
      <c r="E31" s="95" t="s">
        <v>128</v>
      </c>
      <c r="F31" s="92" t="s">
        <v>129</v>
      </c>
      <c r="G31" s="32" t="s">
        <v>179</v>
      </c>
      <c r="H31" s="33"/>
      <c r="I31" s="33" t="s">
        <v>42</v>
      </c>
      <c r="J31" s="33" t="s">
        <v>42</v>
      </c>
      <c r="K31" s="33"/>
      <c r="L31" s="33"/>
      <c r="M31" s="94"/>
    </row>
    <row r="32" spans="2:13" s="53" customFormat="1" ht="38.25" x14ac:dyDescent="0.2">
      <c r="B32" s="45" t="str">
        <f>CONCATENATE("2.",Prüfkriterien_2[[#This Row],[Spalte2]])</f>
        <v>2.11</v>
      </c>
      <c r="C32" s="46">
        <f>ROW()-ROW(Prüfkriterien_2[[#Headers],[Spalte3]])</f>
        <v>11</v>
      </c>
      <c r="D32" s="47">
        <f>(Prüfkriterien_2[[#This Row],[Spalte2]]+20)/10</f>
        <v>3.1</v>
      </c>
      <c r="E32" s="95" t="s">
        <v>126</v>
      </c>
      <c r="F32" s="92" t="s">
        <v>130</v>
      </c>
      <c r="G32" s="32" t="s">
        <v>131</v>
      </c>
      <c r="H32" s="33"/>
      <c r="I32" s="33" t="s">
        <v>69</v>
      </c>
      <c r="J32" s="33"/>
      <c r="K32" s="33"/>
      <c r="L32" s="33"/>
      <c r="M32" s="34"/>
    </row>
    <row r="33" spans="2:13" s="53" customFormat="1" ht="76.5" x14ac:dyDescent="0.2">
      <c r="B33" s="56" t="str">
        <f>CONCATENATE("2.",Prüfkriterien_2[[#This Row],[Spalte2]])</f>
        <v>2.12</v>
      </c>
      <c r="C33" s="46">
        <f>ROW()-ROW(Prüfkriterien_2[[#Headers],[Spalte3]])</f>
        <v>12</v>
      </c>
      <c r="D33" s="47">
        <f>(Prüfkriterien_2[[#This Row],[Spalte2]]+20)/10</f>
        <v>3.2</v>
      </c>
      <c r="E33" s="96" t="s">
        <v>132</v>
      </c>
      <c r="F33" s="92" t="s">
        <v>180</v>
      </c>
      <c r="G33" s="59" t="s">
        <v>133</v>
      </c>
      <c r="H33" s="60"/>
      <c r="I33" s="60"/>
      <c r="J33" s="60"/>
      <c r="K33" s="60"/>
      <c r="L33" s="60"/>
      <c r="M33" s="61"/>
    </row>
    <row r="34" spans="2:13" s="53" customFormat="1" ht="114.75" x14ac:dyDescent="0.2">
      <c r="B34" s="56" t="str">
        <f>CONCATENATE("2.",Prüfkriterien_2[[#This Row],[Spalte2]])</f>
        <v>2.13</v>
      </c>
      <c r="C34" s="46">
        <f>ROW()-ROW(Prüfkriterien_2[[#Headers],[Spalte3]])</f>
        <v>13</v>
      </c>
      <c r="D34" s="47">
        <f>(Prüfkriterien_2[[#This Row],[Spalte2]]+20)/10</f>
        <v>3.3</v>
      </c>
      <c r="E34" s="96" t="s">
        <v>134</v>
      </c>
      <c r="F34" s="92" t="s">
        <v>181</v>
      </c>
      <c r="G34" s="59" t="s">
        <v>135</v>
      </c>
      <c r="H34" s="60"/>
      <c r="I34" s="60"/>
      <c r="J34" s="60"/>
      <c r="K34" s="60"/>
      <c r="L34" s="60"/>
      <c r="M34" s="61"/>
    </row>
    <row r="35" spans="2:13" s="53" customFormat="1" ht="76.5" x14ac:dyDescent="0.2">
      <c r="B35" s="56" t="str">
        <f>CONCATENATE("2.",Prüfkriterien_2[[#This Row],[Spalte2]])</f>
        <v>2.14</v>
      </c>
      <c r="C35" s="46">
        <f>ROW()-ROW(Prüfkriterien_2[[#Headers],[Spalte3]])</f>
        <v>14</v>
      </c>
      <c r="D35" s="47">
        <f>(Prüfkriterien_2[[#This Row],[Spalte2]]+20)/10</f>
        <v>3.4</v>
      </c>
      <c r="E35" s="96" t="s">
        <v>136</v>
      </c>
      <c r="F35" s="92" t="s">
        <v>182</v>
      </c>
      <c r="G35" s="59" t="s">
        <v>137</v>
      </c>
      <c r="H35" s="60"/>
      <c r="I35" s="60"/>
      <c r="J35" s="60"/>
      <c r="K35" s="60"/>
      <c r="L35" s="60"/>
      <c r="M35" s="61"/>
    </row>
    <row r="36" spans="2:13" s="53" customFormat="1" ht="51" x14ac:dyDescent="0.2">
      <c r="B36" s="56" t="str">
        <f>CONCATENATE("2.",Prüfkriterien_2[[#This Row],[Spalte2]])</f>
        <v>2.15</v>
      </c>
      <c r="C36" s="46">
        <f>ROW()-ROW(Prüfkriterien_2[[#Headers],[Spalte3]])</f>
        <v>15</v>
      </c>
      <c r="D36" s="47">
        <f>(Prüfkriterien_2[[#This Row],[Spalte2]]+20)/10</f>
        <v>3.5</v>
      </c>
      <c r="E36" s="96" t="s">
        <v>138</v>
      </c>
      <c r="F36" s="92" t="s">
        <v>183</v>
      </c>
      <c r="G36" s="59" t="s">
        <v>139</v>
      </c>
      <c r="H36" s="60"/>
      <c r="I36" s="60"/>
      <c r="J36" s="60"/>
      <c r="K36" s="60"/>
      <c r="L36" s="60"/>
      <c r="M36" s="61"/>
    </row>
    <row r="37" spans="2:13" x14ac:dyDescent="0.2">
      <c r="B37" s="125" t="s">
        <v>140</v>
      </c>
      <c r="C37" s="126"/>
      <c r="D37" s="126"/>
      <c r="E37" s="126"/>
      <c r="F37" s="126"/>
      <c r="G37" s="126"/>
      <c r="H37" s="126"/>
      <c r="I37" s="126"/>
      <c r="J37" s="126"/>
      <c r="K37" s="126"/>
      <c r="L37" s="126"/>
      <c r="M37" s="127"/>
    </row>
    <row r="38" spans="2:13" s="53" customFormat="1" hidden="1" x14ac:dyDescent="0.2">
      <c r="B38" s="45" t="s">
        <v>45</v>
      </c>
      <c r="C38" s="46" t="s">
        <v>46</v>
      </c>
      <c r="D38" s="46" t="s">
        <v>47</v>
      </c>
      <c r="E38" s="31" t="s">
        <v>48</v>
      </c>
      <c r="F38" s="32" t="s">
        <v>49</v>
      </c>
      <c r="G38" s="32" t="s">
        <v>52</v>
      </c>
      <c r="H38" s="33" t="s">
        <v>53</v>
      </c>
      <c r="I38" s="33" t="s">
        <v>54</v>
      </c>
      <c r="J38" s="33" t="s">
        <v>55</v>
      </c>
      <c r="K38" s="33" t="s">
        <v>56</v>
      </c>
      <c r="L38" s="33" t="s">
        <v>57</v>
      </c>
      <c r="M38" s="34" t="s">
        <v>58</v>
      </c>
    </row>
    <row r="39" spans="2:13" s="53" customFormat="1" ht="102" x14ac:dyDescent="0.2">
      <c r="B39" s="45" t="str">
        <f>CONCATENATE("3.",Prüfkriterien_3[[#This Row],[Spalte2]])</f>
        <v>3.1</v>
      </c>
      <c r="C39" s="46">
        <f>ROW()-ROW(Prüfkriterien_3[[#Headers],[Spalte3]])</f>
        <v>1</v>
      </c>
      <c r="D39" s="46">
        <f>(Prüfkriterien_3[[#This Row],[Spalte2]]+30)/10</f>
        <v>3.1</v>
      </c>
      <c r="E39" s="95" t="s">
        <v>141</v>
      </c>
      <c r="F39" s="92" t="s">
        <v>142</v>
      </c>
      <c r="G39" s="32" t="s">
        <v>143</v>
      </c>
      <c r="H39" s="33"/>
      <c r="I39" s="33"/>
      <c r="J39" s="33"/>
      <c r="K39" s="33"/>
      <c r="L39" s="33"/>
      <c r="M39" s="34"/>
    </row>
    <row r="40" spans="2:13" s="53" customFormat="1" ht="51" x14ac:dyDescent="0.2">
      <c r="B40" s="45" t="str">
        <f>CONCATENATE("3.",Prüfkriterien_3[[#This Row],[Spalte2]])</f>
        <v>3.2</v>
      </c>
      <c r="C40" s="46">
        <f>ROW()-ROW(Prüfkriterien_3[[#Headers],[Spalte3]])</f>
        <v>2</v>
      </c>
      <c r="D40" s="46">
        <f>(Prüfkriterien_3[[#This Row],[Spalte2]]+30)/10</f>
        <v>3.2</v>
      </c>
      <c r="E40" s="95" t="s">
        <v>108</v>
      </c>
      <c r="F40" s="92" t="s">
        <v>144</v>
      </c>
      <c r="G40" s="32" t="s">
        <v>145</v>
      </c>
      <c r="H40" s="33"/>
      <c r="I40" s="33"/>
      <c r="J40" s="33"/>
      <c r="K40" s="33"/>
      <c r="L40" s="33"/>
      <c r="M40" s="34"/>
    </row>
    <row r="41" spans="2:13" s="53" customFormat="1" ht="51" x14ac:dyDescent="0.2">
      <c r="B41" s="45" t="str">
        <f>CONCATENATE("3.",Prüfkriterien_3[[#This Row],[Spalte2]])</f>
        <v>3.3</v>
      </c>
      <c r="C41" s="46">
        <f>ROW()-ROW(Prüfkriterien_3[[#Headers],[Spalte3]])</f>
        <v>3</v>
      </c>
      <c r="D41" s="46">
        <f>(Prüfkriterien_3[[#This Row],[Spalte2]]+30)/10</f>
        <v>3.3</v>
      </c>
      <c r="E41" s="95" t="s">
        <v>108</v>
      </c>
      <c r="F41" s="92" t="s">
        <v>146</v>
      </c>
      <c r="G41" s="32" t="s">
        <v>147</v>
      </c>
      <c r="H41" s="33"/>
      <c r="I41" s="33"/>
      <c r="J41" s="33"/>
      <c r="K41" s="33"/>
      <c r="L41" s="33"/>
      <c r="M41" s="34"/>
    </row>
    <row r="42" spans="2:13" s="53" customFormat="1" ht="51" x14ac:dyDescent="0.2">
      <c r="B42" s="45" t="str">
        <f>CONCATENATE("3.",Prüfkriterien_3[[#This Row],[Spalte2]])</f>
        <v>3.4</v>
      </c>
      <c r="C42" s="46">
        <f>ROW()-ROW(Prüfkriterien_3[[#Headers],[Spalte3]])</f>
        <v>4</v>
      </c>
      <c r="D42" s="46">
        <f>(Prüfkriterien_3[[#This Row],[Spalte2]]+30)/10</f>
        <v>3.4</v>
      </c>
      <c r="E42" s="95" t="s">
        <v>148</v>
      </c>
      <c r="F42" s="92" t="s">
        <v>184</v>
      </c>
      <c r="G42" s="32" t="s">
        <v>185</v>
      </c>
      <c r="H42" s="33"/>
      <c r="I42" s="33" t="s">
        <v>42</v>
      </c>
      <c r="J42" s="33" t="s">
        <v>42</v>
      </c>
      <c r="K42" s="33"/>
      <c r="L42" s="33"/>
      <c r="M42" s="34"/>
    </row>
    <row r="43" spans="2:13" s="53" customFormat="1" ht="51" x14ac:dyDescent="0.2">
      <c r="B43" s="45" t="str">
        <f>CONCATENATE("3.",Prüfkriterien_3[[#This Row],[Spalte2]])</f>
        <v>3.5</v>
      </c>
      <c r="C43" s="46">
        <f>ROW()-ROW(Prüfkriterien_3[[#Headers],[Spalte3]])</f>
        <v>5</v>
      </c>
      <c r="D43" s="46">
        <f>(Prüfkriterien_3[[#This Row],[Spalte2]]+30)/10</f>
        <v>3.5</v>
      </c>
      <c r="E43" s="95" t="s">
        <v>149</v>
      </c>
      <c r="F43" s="92" t="s">
        <v>187</v>
      </c>
      <c r="G43" s="32" t="s">
        <v>186</v>
      </c>
      <c r="H43" s="33"/>
      <c r="I43" s="33" t="s">
        <v>42</v>
      </c>
      <c r="J43" s="33" t="s">
        <v>42</v>
      </c>
      <c r="K43" s="33"/>
      <c r="L43" s="33"/>
      <c r="M43" s="34"/>
    </row>
    <row r="44" spans="2:13" s="53" customFormat="1" ht="51" x14ac:dyDescent="0.2">
      <c r="B44" s="45" t="str">
        <f>CONCATENATE("3.",Prüfkriterien_3[[#This Row],[Spalte2]])</f>
        <v>3.6</v>
      </c>
      <c r="C44" s="46">
        <f>ROW()-ROW(Prüfkriterien_3[[#Headers],[Spalte3]])</f>
        <v>6</v>
      </c>
      <c r="D44" s="46">
        <f>(Prüfkriterien_3[[#This Row],[Spalte2]]+30)/10</f>
        <v>3.6</v>
      </c>
      <c r="E44" s="95" t="s">
        <v>150</v>
      </c>
      <c r="F44" s="92" t="s">
        <v>151</v>
      </c>
      <c r="G44" s="32" t="s">
        <v>152</v>
      </c>
      <c r="H44" s="33"/>
      <c r="I44" s="33"/>
      <c r="J44" s="33"/>
      <c r="K44" s="33"/>
      <c r="L44" s="33"/>
      <c r="M44" s="34"/>
    </row>
    <row r="45" spans="2:13" s="53" customFormat="1" ht="63.75" x14ac:dyDescent="0.2">
      <c r="B45" s="45" t="str">
        <f>CONCATENATE("3.",Prüfkriterien_3[[#This Row],[Spalte2]])</f>
        <v>3.7</v>
      </c>
      <c r="C45" s="46">
        <f>ROW()-ROW(Prüfkriterien_3[[#Headers],[Spalte3]])</f>
        <v>7</v>
      </c>
      <c r="D45" s="46">
        <f>(Prüfkriterien_3[[#This Row],[Spalte2]]+30)/10</f>
        <v>3.7</v>
      </c>
      <c r="E45" s="95" t="s">
        <v>153</v>
      </c>
      <c r="F45" s="92" t="s">
        <v>188</v>
      </c>
      <c r="G45" s="32" t="s">
        <v>154</v>
      </c>
      <c r="H45" s="33"/>
      <c r="I45" s="33"/>
      <c r="J45" s="33"/>
      <c r="K45" s="33"/>
      <c r="L45" s="33"/>
      <c r="M45" s="34"/>
    </row>
    <row r="46" spans="2:13" s="53" customFormat="1" ht="63.75" x14ac:dyDescent="0.2">
      <c r="B46" s="45" t="str">
        <f>CONCATENATE("3.",Prüfkriterien_3[[#This Row],[Spalte2]])</f>
        <v>3.8</v>
      </c>
      <c r="C46" s="46">
        <f>ROW()-ROW(Prüfkriterien_3[[#Headers],[Spalte3]])</f>
        <v>8</v>
      </c>
      <c r="D46" s="46">
        <f>(Prüfkriterien_3[[#This Row],[Spalte2]]+30)/10</f>
        <v>3.8</v>
      </c>
      <c r="E46" s="95" t="s">
        <v>153</v>
      </c>
      <c r="F46" s="92" t="s">
        <v>189</v>
      </c>
      <c r="G46" s="32" t="s">
        <v>155</v>
      </c>
      <c r="H46" s="33"/>
      <c r="I46" s="33"/>
      <c r="J46" s="33"/>
      <c r="K46" s="33"/>
      <c r="L46" s="33"/>
      <c r="M46" s="34"/>
    </row>
    <row r="47" spans="2:13" s="53" customFormat="1" ht="51" x14ac:dyDescent="0.2">
      <c r="B47" s="45" t="str">
        <f>CONCATENATE("3.",Prüfkriterien_3[[#This Row],[Spalte2]])</f>
        <v>3.9</v>
      </c>
      <c r="C47" s="46">
        <f>ROW()-ROW(Prüfkriterien_3[[#Headers],[Spalte3]])</f>
        <v>9</v>
      </c>
      <c r="D47" s="46">
        <f>(Prüfkriterien_3[[#This Row],[Spalte2]]+30)/10</f>
        <v>3.9</v>
      </c>
      <c r="E47" s="95" t="s">
        <v>150</v>
      </c>
      <c r="F47" s="92" t="s">
        <v>156</v>
      </c>
      <c r="G47" s="32" t="s">
        <v>157</v>
      </c>
      <c r="H47" s="33"/>
      <c r="I47" s="33"/>
      <c r="J47" s="33"/>
      <c r="K47" s="33"/>
      <c r="L47" s="33"/>
      <c r="M47" s="34"/>
    </row>
    <row r="48" spans="2:13" s="53" customFormat="1" ht="63.75" x14ac:dyDescent="0.2">
      <c r="B48" s="45" t="str">
        <f>CONCATENATE("3.",Prüfkriterien_3[[#This Row],[Spalte2]])</f>
        <v>3.10</v>
      </c>
      <c r="C48" s="46">
        <f>ROW()-ROW(Prüfkriterien_3[[#Headers],[Spalte3]])</f>
        <v>10</v>
      </c>
      <c r="D48" s="46">
        <f>(Prüfkriterien_3[[#This Row],[Spalte2]]+30)/10</f>
        <v>4</v>
      </c>
      <c r="E48" s="95" t="s">
        <v>158</v>
      </c>
      <c r="F48" s="92" t="s">
        <v>192</v>
      </c>
      <c r="G48" s="32" t="s">
        <v>159</v>
      </c>
      <c r="H48" s="33"/>
      <c r="I48" s="33"/>
      <c r="J48" s="33"/>
      <c r="K48" s="33"/>
      <c r="L48" s="33"/>
      <c r="M48" s="34"/>
    </row>
    <row r="49" spans="2:13" s="53" customFormat="1" ht="25.5" x14ac:dyDescent="0.2">
      <c r="B49" s="45" t="str">
        <f>CONCATENATE("3.",Prüfkriterien_3[[#This Row],[Spalte2]])</f>
        <v>3.11</v>
      </c>
      <c r="C49" s="46">
        <f>ROW()-ROW(Prüfkriterien_3[[#Headers],[Spalte3]])</f>
        <v>11</v>
      </c>
      <c r="D49" s="46">
        <f>(Prüfkriterien_3[[#This Row],[Spalte2]]+30)/10</f>
        <v>4.0999999999999996</v>
      </c>
      <c r="E49" s="95" t="s">
        <v>158</v>
      </c>
      <c r="F49" s="92" t="s">
        <v>160</v>
      </c>
      <c r="G49" s="32"/>
      <c r="H49" s="33"/>
      <c r="I49" s="33"/>
      <c r="J49" s="33"/>
      <c r="K49" s="33"/>
      <c r="L49" s="33"/>
      <c r="M49" s="34"/>
    </row>
    <row r="50" spans="2:13" s="53" customFormat="1" ht="51" x14ac:dyDescent="0.2">
      <c r="B50" s="45" t="str">
        <f>CONCATENATE("3.",Prüfkriterien_3[[#This Row],[Spalte2]])</f>
        <v>3.12</v>
      </c>
      <c r="C50" s="46">
        <f>ROW()-ROW(Prüfkriterien_3[[#Headers],[Spalte3]])</f>
        <v>12</v>
      </c>
      <c r="D50" s="46">
        <f>(Prüfkriterien_3[[#This Row],[Spalte2]]+30)/10</f>
        <v>4.2</v>
      </c>
      <c r="E50" s="95" t="s">
        <v>158</v>
      </c>
      <c r="F50" s="92" t="s">
        <v>161</v>
      </c>
      <c r="G50" s="32"/>
      <c r="H50" s="33"/>
      <c r="I50" s="33"/>
      <c r="J50" s="33"/>
      <c r="K50" s="33"/>
      <c r="L50" s="33"/>
      <c r="M50" s="34"/>
    </row>
    <row r="51" spans="2:13" s="53" customFormat="1" ht="63.75" x14ac:dyDescent="0.2">
      <c r="B51" s="45" t="str">
        <f>CONCATENATE("3.",Prüfkriterien_3[[#This Row],[Spalte2]])</f>
        <v>3.13</v>
      </c>
      <c r="C51" s="46">
        <f>ROW()-ROW(Prüfkriterien_3[[#Headers],[Spalte3]])</f>
        <v>13</v>
      </c>
      <c r="D51" s="46">
        <f>(Prüfkriterien_3[[#This Row],[Spalte2]]+30)/10</f>
        <v>4.3</v>
      </c>
      <c r="E51" s="95" t="s">
        <v>162</v>
      </c>
      <c r="F51" s="92" t="s">
        <v>163</v>
      </c>
      <c r="G51" s="32" t="s">
        <v>164</v>
      </c>
      <c r="H51" s="33"/>
      <c r="I51" s="33"/>
      <c r="J51" s="33"/>
      <c r="K51" s="33"/>
      <c r="L51" s="33"/>
      <c r="M51" s="34"/>
    </row>
    <row r="52" spans="2:13" s="53" customFormat="1" ht="38.25" x14ac:dyDescent="0.2">
      <c r="B52" s="56" t="str">
        <f>CONCATENATE("3.",Prüfkriterien_3[[#This Row],[Spalte2]])</f>
        <v>3.14</v>
      </c>
      <c r="C52" s="57">
        <f>ROW()-ROW(Prüfkriterien_3[[#Headers],[Spalte3]])</f>
        <v>14</v>
      </c>
      <c r="D52" s="57">
        <f>(Prüfkriterien_3[[#This Row],[Spalte2]]+30)/10</f>
        <v>4.4000000000000004</v>
      </c>
      <c r="E52" s="96" t="s">
        <v>165</v>
      </c>
      <c r="F52" s="93" t="s">
        <v>166</v>
      </c>
      <c r="G52" s="59" t="s">
        <v>167</v>
      </c>
      <c r="H52" s="60"/>
      <c r="I52" s="60"/>
      <c r="J52" s="60"/>
      <c r="K52" s="60"/>
      <c r="L52" s="60"/>
      <c r="M52" s="61"/>
    </row>
    <row r="53" spans="2:13" s="53" customFormat="1" ht="38.25" x14ac:dyDescent="0.2">
      <c r="B53" s="56" t="str">
        <f>CONCATENATE("3.",Prüfkriterien_3[[#This Row],[Spalte2]])</f>
        <v>3.15</v>
      </c>
      <c r="C53" s="57">
        <f>ROW()-ROW(Prüfkriterien_3[[#Headers],[Spalte3]])</f>
        <v>15</v>
      </c>
      <c r="D53" s="57">
        <f>(Prüfkriterien_3[[#This Row],[Spalte2]]+30)/10</f>
        <v>4.5</v>
      </c>
      <c r="E53" s="96" t="s">
        <v>165</v>
      </c>
      <c r="F53" s="93" t="s">
        <v>168</v>
      </c>
      <c r="G53" s="59" t="s">
        <v>167</v>
      </c>
      <c r="H53" s="60"/>
      <c r="I53" s="60"/>
      <c r="J53" s="60"/>
      <c r="K53" s="60"/>
      <c r="L53" s="60"/>
      <c r="M53" s="61"/>
    </row>
    <row r="54" spans="2:13" s="53" customFormat="1" ht="38.25" x14ac:dyDescent="0.2">
      <c r="B54" s="56" t="str">
        <f>CONCATENATE("3.",Prüfkriterien_3[[#This Row],[Spalte2]])</f>
        <v>3.16</v>
      </c>
      <c r="C54" s="57">
        <f>ROW()-ROW(Prüfkriterien_3[[#Headers],[Spalte3]])</f>
        <v>16</v>
      </c>
      <c r="D54" s="57">
        <f>(Prüfkriterien_3[[#This Row],[Spalte2]]+30)/10</f>
        <v>4.5999999999999996</v>
      </c>
      <c r="E54" s="96" t="s">
        <v>108</v>
      </c>
      <c r="F54" s="93" t="s">
        <v>169</v>
      </c>
      <c r="G54" s="59" t="s">
        <v>170</v>
      </c>
      <c r="H54" s="60"/>
      <c r="I54" s="60"/>
      <c r="J54" s="60"/>
      <c r="K54" s="60"/>
      <c r="L54" s="60"/>
      <c r="M54" s="61"/>
    </row>
    <row r="55" spans="2:13" s="53" customFormat="1" ht="38.25" x14ac:dyDescent="0.2">
      <c r="B55" s="56" t="str">
        <f>CONCATENATE("3.",Prüfkriterien_3[[#This Row],[Spalte2]])</f>
        <v>3.17</v>
      </c>
      <c r="C55" s="57">
        <f>ROW()-ROW(Prüfkriterien_3[[#Headers],[Spalte3]])</f>
        <v>17</v>
      </c>
      <c r="D55" s="57">
        <f>(Prüfkriterien_3[[#This Row],[Spalte2]]+30)/10</f>
        <v>4.7</v>
      </c>
      <c r="E55" s="96" t="s">
        <v>108</v>
      </c>
      <c r="F55" s="93" t="s">
        <v>171</v>
      </c>
      <c r="G55" s="59" t="s">
        <v>172</v>
      </c>
      <c r="H55" s="60"/>
      <c r="I55" s="60"/>
      <c r="J55" s="60"/>
      <c r="K55" s="60"/>
      <c r="L55" s="60"/>
      <c r="M55" s="61"/>
    </row>
    <row r="56" spans="2:13" hidden="1" x14ac:dyDescent="0.2">
      <c r="B56" s="125" t="s">
        <v>71</v>
      </c>
      <c r="C56" s="126"/>
      <c r="D56" s="126"/>
      <c r="E56" s="126"/>
      <c r="F56" s="126"/>
      <c r="G56" s="126"/>
      <c r="H56" s="126"/>
      <c r="I56" s="126"/>
      <c r="J56" s="126"/>
      <c r="K56" s="126"/>
      <c r="L56" s="126"/>
      <c r="M56" s="127"/>
    </row>
    <row r="57" spans="2:13" s="48" customFormat="1" hidden="1" x14ac:dyDescent="0.2">
      <c r="B57" s="45" t="s">
        <v>45</v>
      </c>
      <c r="C57" s="46" t="s">
        <v>46</v>
      </c>
      <c r="D57" s="46" t="s">
        <v>47</v>
      </c>
      <c r="E57" s="31" t="s">
        <v>48</v>
      </c>
      <c r="F57" s="32" t="s">
        <v>49</v>
      </c>
      <c r="G57" s="32" t="s">
        <v>52</v>
      </c>
      <c r="H57" s="33" t="s">
        <v>53</v>
      </c>
      <c r="I57" s="33" t="s">
        <v>54</v>
      </c>
      <c r="J57" s="33" t="s">
        <v>55</v>
      </c>
      <c r="K57" s="33" t="s">
        <v>56</v>
      </c>
      <c r="L57" s="33" t="s">
        <v>57</v>
      </c>
      <c r="M57" s="34" t="s">
        <v>58</v>
      </c>
    </row>
    <row r="58" spans="2:13" s="48" customFormat="1" hidden="1" x14ac:dyDescent="0.2">
      <c r="B58" s="45" t="str">
        <f>CONCATENATE("4.",Prüfkriterien_4[[#This Row],[Spalte2]])</f>
        <v>4.1</v>
      </c>
      <c r="C58" s="46">
        <f>ROW()-ROW(Prüfkriterien_4[[#Headers],[Spalte3]])</f>
        <v>1</v>
      </c>
      <c r="D58" s="46">
        <f>(Prüfkriterien_4[Spalte2]+40)/10</f>
        <v>4.0999999999999996</v>
      </c>
      <c r="E58" s="31"/>
      <c r="F58" s="32"/>
      <c r="G58" s="32"/>
      <c r="H58" s="33"/>
      <c r="I58" s="33"/>
      <c r="J58" s="33"/>
      <c r="K58" s="33"/>
      <c r="L58" s="33"/>
      <c r="M58" s="34"/>
    </row>
    <row r="59" spans="2:13" s="48" customFormat="1" hidden="1" x14ac:dyDescent="0.2">
      <c r="B59" s="56" t="str">
        <f>CONCATENATE("4.",Prüfkriterien_4[[#This Row],[Spalte2]])</f>
        <v>4.2</v>
      </c>
      <c r="C59" s="57">
        <f>ROW()-ROW(Prüfkriterien_4[[#Headers],[Spalte3]])</f>
        <v>2</v>
      </c>
      <c r="D59" s="57">
        <f>(Prüfkriterien_4[Spalte2]+40)/10</f>
        <v>4.2</v>
      </c>
      <c r="E59" s="58"/>
      <c r="F59" s="59"/>
      <c r="G59" s="59"/>
      <c r="H59" s="60"/>
      <c r="I59" s="60"/>
      <c r="J59" s="60"/>
      <c r="K59" s="60"/>
      <c r="L59" s="60"/>
      <c r="M59" s="61"/>
    </row>
    <row r="60" spans="2:13" s="48" customFormat="1" hidden="1" x14ac:dyDescent="0.2">
      <c r="B60" s="56" t="str">
        <f>CONCATENATE("4.",Prüfkriterien_4[[#This Row],[Spalte2]])</f>
        <v>4.3</v>
      </c>
      <c r="C60" s="57">
        <f>ROW()-ROW(Prüfkriterien_4[[#Headers],[Spalte3]])</f>
        <v>3</v>
      </c>
      <c r="D60" s="57">
        <f>(Prüfkriterien_4[Spalte2]+40)/10</f>
        <v>4.3</v>
      </c>
      <c r="E60" s="58"/>
      <c r="F60" s="59"/>
      <c r="G60" s="59"/>
      <c r="H60" s="60"/>
      <c r="I60" s="60"/>
      <c r="J60" s="60"/>
      <c r="K60" s="60"/>
      <c r="L60" s="60"/>
      <c r="M60" s="61"/>
    </row>
    <row r="61" spans="2:13" s="48" customFormat="1" hidden="1" x14ac:dyDescent="0.2">
      <c r="B61" s="56" t="str">
        <f>CONCATENATE("4.",Prüfkriterien_4[[#This Row],[Spalte2]])</f>
        <v>4.4</v>
      </c>
      <c r="C61" s="57">
        <f>ROW()-ROW(Prüfkriterien_4[[#Headers],[Spalte3]])</f>
        <v>4</v>
      </c>
      <c r="D61" s="57">
        <f>(Prüfkriterien_4[Spalte2]+40)/10</f>
        <v>4.4000000000000004</v>
      </c>
      <c r="E61" s="58"/>
      <c r="F61" s="59"/>
      <c r="G61" s="59"/>
      <c r="H61" s="60"/>
      <c r="I61" s="60"/>
      <c r="J61" s="60"/>
      <c r="K61" s="60"/>
      <c r="L61" s="60"/>
      <c r="M61" s="61"/>
    </row>
    <row r="62" spans="2:13" s="48" customFormat="1" hidden="1" x14ac:dyDescent="0.2">
      <c r="B62" s="56" t="str">
        <f>CONCATENATE("4.",Prüfkriterien_4[[#This Row],[Spalte2]])</f>
        <v>4.5</v>
      </c>
      <c r="C62" s="57">
        <f>ROW()-ROW(Prüfkriterien_4[[#Headers],[Spalte3]])</f>
        <v>5</v>
      </c>
      <c r="D62" s="57">
        <f>(Prüfkriterien_4[Spalte2]+40)/10</f>
        <v>4.5</v>
      </c>
      <c r="E62" s="58"/>
      <c r="F62" s="59"/>
      <c r="G62" s="59"/>
      <c r="H62" s="60"/>
      <c r="I62" s="60"/>
      <c r="J62" s="60"/>
      <c r="K62" s="60"/>
      <c r="L62" s="60"/>
      <c r="M62" s="61"/>
    </row>
    <row r="63" spans="2:13" hidden="1" x14ac:dyDescent="0.2">
      <c r="B63" s="125" t="s">
        <v>72</v>
      </c>
      <c r="C63" s="126"/>
      <c r="D63" s="126"/>
      <c r="E63" s="126"/>
      <c r="F63" s="126"/>
      <c r="G63" s="126"/>
      <c r="H63" s="126"/>
      <c r="I63" s="126"/>
      <c r="J63" s="126"/>
      <c r="K63" s="126"/>
      <c r="L63" s="126"/>
      <c r="M63" s="127"/>
    </row>
    <row r="64" spans="2:13" s="48" customFormat="1" hidden="1" x14ac:dyDescent="0.2">
      <c r="B64" s="45" t="s">
        <v>45</v>
      </c>
      <c r="C64" s="46" t="s">
        <v>46</v>
      </c>
      <c r="D64" s="46" t="s">
        <v>47</v>
      </c>
      <c r="E64" s="31" t="s">
        <v>48</v>
      </c>
      <c r="F64" s="32" t="s">
        <v>49</v>
      </c>
      <c r="G64" s="32" t="s">
        <v>52</v>
      </c>
      <c r="H64" s="33" t="s">
        <v>53</v>
      </c>
      <c r="I64" s="33" t="s">
        <v>54</v>
      </c>
      <c r="J64" s="33" t="s">
        <v>55</v>
      </c>
      <c r="K64" s="33" t="s">
        <v>56</v>
      </c>
      <c r="L64" s="33" t="s">
        <v>57</v>
      </c>
      <c r="M64" s="34" t="s">
        <v>58</v>
      </c>
    </row>
    <row r="65" spans="2:13" s="48" customFormat="1" hidden="1" x14ac:dyDescent="0.2">
      <c r="B65" s="45" t="str">
        <f>CONCATENATE("5.",Prüfkriterien_5[[#This Row],[Spalte2]])</f>
        <v>5.1</v>
      </c>
      <c r="C65" s="46">
        <f>ROW()-ROW(Prüfkriterien_5[[#Headers],[Spalte3]])</f>
        <v>1</v>
      </c>
      <c r="D65" s="46">
        <f>(Prüfkriterien_5[Spalte2]+50)/10</f>
        <v>5.0999999999999996</v>
      </c>
      <c r="E65" s="31"/>
      <c r="F65" s="32"/>
      <c r="G65" s="32"/>
      <c r="H65" s="33"/>
      <c r="I65" s="33"/>
      <c r="J65" s="33"/>
      <c r="K65" s="33"/>
      <c r="L65" s="33"/>
      <c r="M65" s="34"/>
    </row>
    <row r="66" spans="2:13" s="48" customFormat="1" hidden="1" x14ac:dyDescent="0.2">
      <c r="B66" s="56" t="str">
        <f>CONCATENATE("5.",Prüfkriterien_5[[#This Row],[Spalte2]])</f>
        <v>5.2</v>
      </c>
      <c r="C66" s="57">
        <f>ROW()-ROW(Prüfkriterien_5[[#Headers],[Spalte3]])</f>
        <v>2</v>
      </c>
      <c r="D66" s="57">
        <f>(Prüfkriterien_5[Spalte2]+50)/10</f>
        <v>5.2</v>
      </c>
      <c r="E66" s="58"/>
      <c r="F66" s="59"/>
      <c r="G66" s="59"/>
      <c r="H66" s="60"/>
      <c r="I66" s="60"/>
      <c r="J66" s="60"/>
      <c r="K66" s="60"/>
      <c r="L66" s="60"/>
      <c r="M66" s="61"/>
    </row>
    <row r="67" spans="2:13" s="48" customFormat="1" hidden="1" x14ac:dyDescent="0.2">
      <c r="B67" s="45" t="str">
        <f>CONCATENATE("5.",Prüfkriterien_5[[#This Row],[Spalte2]])</f>
        <v>5.3</v>
      </c>
      <c r="C67" s="46">
        <f>ROW()-ROW(Prüfkriterien_5[[#Headers],[Spalte3]])</f>
        <v>3</v>
      </c>
      <c r="D67" s="46">
        <f>(Prüfkriterien_5[Spalte2]+50)/10</f>
        <v>5.3</v>
      </c>
      <c r="E67" s="31"/>
      <c r="F67" s="32"/>
      <c r="G67" s="32"/>
      <c r="H67" s="33"/>
      <c r="I67" s="33"/>
      <c r="J67" s="33"/>
      <c r="K67" s="33"/>
      <c r="L67" s="33"/>
      <c r="M67" s="34"/>
    </row>
    <row r="68" spans="2:13" s="48" customFormat="1" hidden="1" x14ac:dyDescent="0.2">
      <c r="B68" s="45" t="str">
        <f>CONCATENATE("5.",Prüfkriterien_5[[#This Row],[Spalte2]])</f>
        <v>5.4</v>
      </c>
      <c r="C68" s="46">
        <f>ROW()-ROW(Prüfkriterien_5[[#Headers],[Spalte3]])</f>
        <v>4</v>
      </c>
      <c r="D68" s="46">
        <f>(Prüfkriterien_5[Spalte2]+50)/10</f>
        <v>5.4</v>
      </c>
      <c r="E68" s="31"/>
      <c r="F68" s="32"/>
      <c r="G68" s="32"/>
      <c r="H68" s="33"/>
      <c r="I68" s="33"/>
      <c r="J68" s="33"/>
      <c r="K68" s="33"/>
      <c r="L68" s="33"/>
      <c r="M68" s="34"/>
    </row>
    <row r="69" spans="2:13" s="48" customFormat="1" hidden="1" x14ac:dyDescent="0.2">
      <c r="B69" s="56" t="str">
        <f>CONCATENATE("5.",Prüfkriterien_5[[#This Row],[Spalte2]])</f>
        <v>5.5</v>
      </c>
      <c r="C69" s="57">
        <f>ROW()-ROW(Prüfkriterien_5[[#Headers],[Spalte3]])</f>
        <v>5</v>
      </c>
      <c r="D69" s="57">
        <f>(Prüfkriterien_5[Spalte2]+50)/10</f>
        <v>5.5</v>
      </c>
      <c r="E69" s="58"/>
      <c r="F69" s="59"/>
      <c r="G69" s="59"/>
      <c r="H69" s="60"/>
      <c r="I69" s="60"/>
      <c r="J69" s="60"/>
      <c r="K69" s="60"/>
      <c r="L69" s="60"/>
      <c r="M69" s="61"/>
    </row>
    <row r="70" spans="2:13" hidden="1" x14ac:dyDescent="0.2">
      <c r="B70" s="125" t="s">
        <v>73</v>
      </c>
      <c r="C70" s="126"/>
      <c r="D70" s="126"/>
      <c r="E70" s="126"/>
      <c r="F70" s="126"/>
      <c r="G70" s="126"/>
      <c r="H70" s="126"/>
      <c r="I70" s="126"/>
      <c r="J70" s="126"/>
      <c r="K70" s="126"/>
      <c r="L70" s="126"/>
      <c r="M70" s="127"/>
    </row>
    <row r="71" spans="2:13" s="48" customFormat="1" hidden="1" x14ac:dyDescent="0.2">
      <c r="B71" s="45" t="s">
        <v>45</v>
      </c>
      <c r="C71" s="46" t="s">
        <v>46</v>
      </c>
      <c r="D71" s="46" t="s">
        <v>47</v>
      </c>
      <c r="E71" s="31" t="s">
        <v>48</v>
      </c>
      <c r="F71" s="32" t="s">
        <v>49</v>
      </c>
      <c r="G71" s="32" t="s">
        <v>52</v>
      </c>
      <c r="H71" s="33" t="s">
        <v>53</v>
      </c>
      <c r="I71" s="33" t="s">
        <v>54</v>
      </c>
      <c r="J71" s="33" t="s">
        <v>55</v>
      </c>
      <c r="K71" s="33" t="s">
        <v>56</v>
      </c>
      <c r="L71" s="33" t="s">
        <v>57</v>
      </c>
      <c r="M71" s="34" t="s">
        <v>58</v>
      </c>
    </row>
    <row r="72" spans="2:13" s="48" customFormat="1" hidden="1" x14ac:dyDescent="0.2">
      <c r="B72" s="45" t="str">
        <f>CONCATENATE("6.",Prüfkriterien_6[[#This Row],[Spalte2]])</f>
        <v>6.1</v>
      </c>
      <c r="C72" s="46">
        <f>ROW()-ROW(Prüfkriterien_6[[#Headers],[Spalte3]])</f>
        <v>1</v>
      </c>
      <c r="D72" s="46">
        <f>(Prüfkriterien_6[Spalte2]+60)/10</f>
        <v>6.1</v>
      </c>
      <c r="E72" s="31"/>
      <c r="F72" s="32"/>
      <c r="G72" s="32"/>
      <c r="H72" s="33"/>
      <c r="I72" s="33"/>
      <c r="J72" s="33"/>
      <c r="K72" s="33"/>
      <c r="L72" s="33"/>
      <c r="M72" s="34"/>
    </row>
    <row r="73" spans="2:13" s="48" customFormat="1" hidden="1" x14ac:dyDescent="0.2">
      <c r="B73" s="56" t="str">
        <f>CONCATENATE("6.",Prüfkriterien_6[[#This Row],[Spalte2]])</f>
        <v>6.2</v>
      </c>
      <c r="C73" s="57">
        <f>ROW()-ROW(Prüfkriterien_6[[#Headers],[Spalte3]])</f>
        <v>2</v>
      </c>
      <c r="D73" s="57">
        <f>(Prüfkriterien_6[Spalte2]+60)/10</f>
        <v>6.2</v>
      </c>
      <c r="E73" s="58"/>
      <c r="F73" s="59"/>
      <c r="G73" s="59"/>
      <c r="H73" s="60"/>
      <c r="I73" s="60"/>
      <c r="J73" s="60"/>
      <c r="K73" s="60"/>
      <c r="L73" s="60"/>
      <c r="M73" s="61"/>
    </row>
    <row r="74" spans="2:13" s="48" customFormat="1" hidden="1" x14ac:dyDescent="0.2">
      <c r="B74" s="45" t="str">
        <f>CONCATENATE("6.",Prüfkriterien_6[[#This Row],[Spalte2]])</f>
        <v>6.3</v>
      </c>
      <c r="C74" s="46">
        <f>ROW()-ROW(Prüfkriterien_6[[#Headers],[Spalte3]])</f>
        <v>3</v>
      </c>
      <c r="D74" s="46">
        <f>(Prüfkriterien_6[Spalte2]+60)/10</f>
        <v>6.3</v>
      </c>
      <c r="E74" s="31"/>
      <c r="F74" s="32"/>
      <c r="G74" s="32"/>
      <c r="H74" s="33"/>
      <c r="I74" s="33"/>
      <c r="J74" s="33"/>
      <c r="K74" s="33"/>
      <c r="L74" s="33"/>
      <c r="M74" s="34"/>
    </row>
    <row r="75" spans="2:13" s="48" customFormat="1" hidden="1" x14ac:dyDescent="0.2">
      <c r="B75" s="45" t="str">
        <f>CONCATENATE("6.",Prüfkriterien_6[[#This Row],[Spalte2]])</f>
        <v>6.4</v>
      </c>
      <c r="C75" s="46">
        <f>ROW()-ROW(Prüfkriterien_6[[#Headers],[Spalte3]])</f>
        <v>4</v>
      </c>
      <c r="D75" s="46">
        <f>(Prüfkriterien_6[Spalte2]+60)/10</f>
        <v>6.4</v>
      </c>
      <c r="E75" s="31"/>
      <c r="F75" s="32"/>
      <c r="G75" s="32"/>
      <c r="H75" s="33"/>
      <c r="I75" s="33"/>
      <c r="J75" s="33"/>
      <c r="K75" s="33"/>
      <c r="L75" s="33"/>
      <c r="M75" s="34"/>
    </row>
    <row r="76" spans="2:13" s="48" customFormat="1" hidden="1" x14ac:dyDescent="0.2">
      <c r="B76" s="56" t="str">
        <f>CONCATENATE("6.",Prüfkriterien_6[[#This Row],[Spalte2]])</f>
        <v>6.5</v>
      </c>
      <c r="C76" s="57">
        <f>ROW()-ROW(Prüfkriterien_6[[#Headers],[Spalte3]])</f>
        <v>5</v>
      </c>
      <c r="D76" s="57">
        <f>(Prüfkriterien_6[Spalte2]+60)/10</f>
        <v>6.5</v>
      </c>
      <c r="E76" s="58"/>
      <c r="F76" s="59"/>
      <c r="G76" s="59"/>
      <c r="H76" s="60"/>
      <c r="I76" s="60"/>
      <c r="J76" s="60"/>
      <c r="K76" s="60"/>
      <c r="L76" s="60"/>
      <c r="M76" s="61"/>
    </row>
    <row r="77" spans="2:13" hidden="1" x14ac:dyDescent="0.2">
      <c r="B77" s="125" t="s">
        <v>74</v>
      </c>
      <c r="C77" s="126"/>
      <c r="D77" s="126"/>
      <c r="E77" s="126"/>
      <c r="F77" s="126"/>
      <c r="G77" s="126"/>
      <c r="H77" s="126"/>
      <c r="I77" s="126"/>
      <c r="J77" s="126"/>
      <c r="K77" s="126"/>
      <c r="L77" s="126"/>
      <c r="M77" s="127"/>
    </row>
    <row r="78" spans="2:13" s="48" customFormat="1" hidden="1" x14ac:dyDescent="0.2">
      <c r="B78" s="45" t="s">
        <v>45</v>
      </c>
      <c r="C78" s="46" t="s">
        <v>46</v>
      </c>
      <c r="D78" s="46" t="s">
        <v>47</v>
      </c>
      <c r="E78" s="31" t="s">
        <v>48</v>
      </c>
      <c r="F78" s="32" t="s">
        <v>49</v>
      </c>
      <c r="G78" s="32" t="s">
        <v>52</v>
      </c>
      <c r="H78" s="33" t="s">
        <v>53</v>
      </c>
      <c r="I78" s="33" t="s">
        <v>54</v>
      </c>
      <c r="J78" s="33" t="s">
        <v>55</v>
      </c>
      <c r="K78" s="33" t="s">
        <v>56</v>
      </c>
      <c r="L78" s="33" t="s">
        <v>57</v>
      </c>
      <c r="M78" s="34" t="s">
        <v>58</v>
      </c>
    </row>
    <row r="79" spans="2:13" s="48" customFormat="1" hidden="1" x14ac:dyDescent="0.2">
      <c r="B79" s="45" t="str">
        <f>CONCATENATE("7.",Prüfkriterien_7[[#This Row],[Spalte2]])</f>
        <v>7.1</v>
      </c>
      <c r="C79" s="46">
        <f>ROW()-ROW(Prüfkriterien_7[[#Headers],[Spalte3]])</f>
        <v>1</v>
      </c>
      <c r="D79" s="46">
        <f>(Prüfkriterien_7[Spalte2]+70)/10</f>
        <v>7.1</v>
      </c>
      <c r="E79" s="31"/>
      <c r="F79" s="32"/>
      <c r="G79" s="32"/>
      <c r="H79" s="33"/>
      <c r="I79" s="33"/>
      <c r="J79" s="33"/>
      <c r="K79" s="33"/>
      <c r="L79" s="33"/>
      <c r="M79" s="34"/>
    </row>
    <row r="80" spans="2:13" s="48" customFormat="1" hidden="1" x14ac:dyDescent="0.2">
      <c r="B80" s="56" t="str">
        <f>CONCATENATE("7.",Prüfkriterien_7[[#This Row],[Spalte2]])</f>
        <v>7.2</v>
      </c>
      <c r="C80" s="57">
        <f>ROW()-ROW(Prüfkriterien_7[[#Headers],[Spalte3]])</f>
        <v>2</v>
      </c>
      <c r="D80" s="57">
        <f>(Prüfkriterien_7[Spalte2]+70)/10</f>
        <v>7.2</v>
      </c>
      <c r="E80" s="58"/>
      <c r="F80" s="59"/>
      <c r="G80" s="59"/>
      <c r="H80" s="60"/>
      <c r="I80" s="60"/>
      <c r="J80" s="60"/>
      <c r="K80" s="60"/>
      <c r="L80" s="60"/>
      <c r="M80" s="61"/>
    </row>
    <row r="81" spans="2:13" s="48" customFormat="1" hidden="1" x14ac:dyDescent="0.2">
      <c r="B81" s="45" t="str">
        <f>CONCATENATE("7.",Prüfkriterien_7[[#This Row],[Spalte2]])</f>
        <v>7.3</v>
      </c>
      <c r="C81" s="46">
        <f>ROW()-ROW(Prüfkriterien_7[[#Headers],[Spalte3]])</f>
        <v>3</v>
      </c>
      <c r="D81" s="46">
        <f>(Prüfkriterien_7[Spalte2]+70)/10</f>
        <v>7.3</v>
      </c>
      <c r="E81" s="31"/>
      <c r="F81" s="32"/>
      <c r="G81" s="32"/>
      <c r="H81" s="33"/>
      <c r="I81" s="33"/>
      <c r="J81" s="33"/>
      <c r="K81" s="33"/>
      <c r="L81" s="33"/>
      <c r="M81" s="34"/>
    </row>
    <row r="82" spans="2:13" s="48" customFormat="1" hidden="1" x14ac:dyDescent="0.2">
      <c r="B82" s="45" t="str">
        <f>CONCATENATE("7.",Prüfkriterien_7[[#This Row],[Spalte2]])</f>
        <v>7.4</v>
      </c>
      <c r="C82" s="46">
        <f>ROW()-ROW(Prüfkriterien_7[[#Headers],[Spalte3]])</f>
        <v>4</v>
      </c>
      <c r="D82" s="46">
        <f>(Prüfkriterien_7[Spalte2]+70)/10</f>
        <v>7.4</v>
      </c>
      <c r="E82" s="31"/>
      <c r="F82" s="32"/>
      <c r="G82" s="32"/>
      <c r="H82" s="33"/>
      <c r="I82" s="33"/>
      <c r="J82" s="33"/>
      <c r="K82" s="33"/>
      <c r="L82" s="33"/>
      <c r="M82" s="34"/>
    </row>
    <row r="83" spans="2:13" s="48" customFormat="1" hidden="1" x14ac:dyDescent="0.2">
      <c r="B83" s="56" t="str">
        <f>CONCATENATE("7.",Prüfkriterien_7[[#This Row],[Spalte2]])</f>
        <v>7.5</v>
      </c>
      <c r="C83" s="57">
        <f>ROW()-ROW(Prüfkriterien_7[[#Headers],[Spalte3]])</f>
        <v>5</v>
      </c>
      <c r="D83" s="57">
        <f>(Prüfkriterien_7[Spalte2]+70)/10</f>
        <v>7.5</v>
      </c>
      <c r="E83" s="58"/>
      <c r="F83" s="59"/>
      <c r="G83" s="59"/>
      <c r="H83" s="60"/>
      <c r="I83" s="60"/>
      <c r="J83" s="60"/>
      <c r="K83" s="60"/>
      <c r="L83" s="60"/>
      <c r="M83" s="61"/>
    </row>
    <row r="84" spans="2:13" hidden="1" x14ac:dyDescent="0.2">
      <c r="B84" s="125" t="s">
        <v>75</v>
      </c>
      <c r="C84" s="126"/>
      <c r="D84" s="126"/>
      <c r="E84" s="126"/>
      <c r="F84" s="126"/>
      <c r="G84" s="126"/>
      <c r="H84" s="126"/>
      <c r="I84" s="126"/>
      <c r="J84" s="126"/>
      <c r="K84" s="126"/>
      <c r="L84" s="126"/>
      <c r="M84" s="127"/>
    </row>
    <row r="85" spans="2:13" s="48" customFormat="1" hidden="1" x14ac:dyDescent="0.2">
      <c r="B85" s="45" t="s">
        <v>45</v>
      </c>
      <c r="C85" s="46" t="s">
        <v>46</v>
      </c>
      <c r="D85" s="46" t="s">
        <v>47</v>
      </c>
      <c r="E85" s="31" t="s">
        <v>48</v>
      </c>
      <c r="F85" s="32" t="s">
        <v>49</v>
      </c>
      <c r="G85" s="32" t="s">
        <v>52</v>
      </c>
      <c r="H85" s="33" t="s">
        <v>53</v>
      </c>
      <c r="I85" s="33" t="s">
        <v>54</v>
      </c>
      <c r="J85" s="33" t="s">
        <v>55</v>
      </c>
      <c r="K85" s="33" t="s">
        <v>56</v>
      </c>
      <c r="L85" s="33" t="s">
        <v>57</v>
      </c>
      <c r="M85" s="34" t="s">
        <v>58</v>
      </c>
    </row>
    <row r="86" spans="2:13" s="48" customFormat="1" hidden="1" x14ac:dyDescent="0.2">
      <c r="B86" s="45" t="str">
        <f>CONCATENATE("8.",Prüfkriterien_8[[#This Row],[Spalte2]])</f>
        <v>8.1</v>
      </c>
      <c r="C86" s="46">
        <f>ROW()-ROW(Prüfkriterien_8[[#Headers],[Spalte3]])</f>
        <v>1</v>
      </c>
      <c r="D86" s="46">
        <f>(Prüfkriterien_8[Spalte2]+80)/10</f>
        <v>8.1</v>
      </c>
      <c r="E86" s="31"/>
      <c r="F86" s="32"/>
      <c r="G86" s="32"/>
      <c r="H86" s="33"/>
      <c r="I86" s="33"/>
      <c r="J86" s="33"/>
      <c r="K86" s="33"/>
      <c r="L86" s="33"/>
      <c r="M86" s="34"/>
    </row>
    <row r="87" spans="2:13" s="48" customFormat="1" hidden="1" x14ac:dyDescent="0.2">
      <c r="B87" s="56" t="str">
        <f>CONCATENATE("8.",Prüfkriterien_8[[#This Row],[Spalte2]])</f>
        <v>8.2</v>
      </c>
      <c r="C87" s="57">
        <f>ROW()-ROW(Prüfkriterien_8[[#Headers],[Spalte3]])</f>
        <v>2</v>
      </c>
      <c r="D87" s="57">
        <f>(Prüfkriterien_8[Spalte2]+80)/10</f>
        <v>8.1999999999999993</v>
      </c>
      <c r="E87" s="58"/>
      <c r="F87" s="59"/>
      <c r="G87" s="59"/>
      <c r="H87" s="60"/>
      <c r="I87" s="60"/>
      <c r="J87" s="60"/>
      <c r="K87" s="60"/>
      <c r="L87" s="60"/>
      <c r="M87" s="61"/>
    </row>
    <row r="88" spans="2:13" s="48" customFormat="1" hidden="1" x14ac:dyDescent="0.2">
      <c r="B88" s="45" t="str">
        <f>CONCATENATE("8.",Prüfkriterien_8[[#This Row],[Spalte2]])</f>
        <v>8.3</v>
      </c>
      <c r="C88" s="46">
        <f>ROW()-ROW(Prüfkriterien_8[[#Headers],[Spalte3]])</f>
        <v>3</v>
      </c>
      <c r="D88" s="46">
        <f>(Prüfkriterien_8[Spalte2]+80)/10</f>
        <v>8.3000000000000007</v>
      </c>
      <c r="E88" s="31"/>
      <c r="F88" s="32"/>
      <c r="G88" s="32"/>
      <c r="H88" s="33"/>
      <c r="I88" s="33"/>
      <c r="J88" s="33"/>
      <c r="K88" s="33"/>
      <c r="L88" s="33"/>
      <c r="M88" s="34"/>
    </row>
    <row r="89" spans="2:13" s="48" customFormat="1" hidden="1" x14ac:dyDescent="0.2">
      <c r="B89" s="45" t="str">
        <f>CONCATENATE("8.",Prüfkriterien_8[[#This Row],[Spalte2]])</f>
        <v>8.4</v>
      </c>
      <c r="C89" s="46">
        <f>ROW()-ROW(Prüfkriterien_8[[#Headers],[Spalte3]])</f>
        <v>4</v>
      </c>
      <c r="D89" s="46">
        <f>(Prüfkriterien_8[Spalte2]+80)/10</f>
        <v>8.4</v>
      </c>
      <c r="E89" s="31"/>
      <c r="F89" s="32"/>
      <c r="G89" s="32"/>
      <c r="H89" s="33"/>
      <c r="I89" s="33"/>
      <c r="J89" s="33"/>
      <c r="K89" s="33"/>
      <c r="L89" s="33"/>
      <c r="M89" s="34"/>
    </row>
    <row r="90" spans="2:13" s="48" customFormat="1" hidden="1" x14ac:dyDescent="0.2">
      <c r="B90" s="56" t="str">
        <f>CONCATENATE("8.",Prüfkriterien_8[[#This Row],[Spalte2]])</f>
        <v>8.5</v>
      </c>
      <c r="C90" s="57">
        <f>ROW()-ROW(Prüfkriterien_8[[#Headers],[Spalte3]])</f>
        <v>5</v>
      </c>
      <c r="D90" s="57">
        <f>(Prüfkriterien_8[Spalte2]+80)/10</f>
        <v>8.5</v>
      </c>
      <c r="E90" s="58"/>
      <c r="F90" s="59"/>
      <c r="G90" s="59"/>
      <c r="H90" s="60"/>
      <c r="I90" s="60"/>
      <c r="J90" s="60"/>
      <c r="K90" s="60"/>
      <c r="L90" s="60"/>
      <c r="M90" s="61"/>
    </row>
    <row r="91" spans="2:13" hidden="1" x14ac:dyDescent="0.2">
      <c r="B91" s="125" t="s">
        <v>76</v>
      </c>
      <c r="C91" s="126"/>
      <c r="D91" s="126"/>
      <c r="E91" s="126"/>
      <c r="F91" s="126"/>
      <c r="G91" s="126"/>
      <c r="H91" s="126"/>
      <c r="I91" s="126"/>
      <c r="J91" s="126"/>
      <c r="K91" s="126"/>
      <c r="L91" s="126"/>
      <c r="M91" s="127"/>
    </row>
    <row r="92" spans="2:13" s="48" customFormat="1" hidden="1" x14ac:dyDescent="0.2">
      <c r="B92" s="45" t="s">
        <v>45</v>
      </c>
      <c r="C92" s="46" t="s">
        <v>46</v>
      </c>
      <c r="D92" s="46" t="s">
        <v>47</v>
      </c>
      <c r="E92" s="31" t="s">
        <v>48</v>
      </c>
      <c r="F92" s="32" t="s">
        <v>49</v>
      </c>
      <c r="G92" s="32" t="s">
        <v>52</v>
      </c>
      <c r="H92" s="33" t="s">
        <v>53</v>
      </c>
      <c r="I92" s="33" t="s">
        <v>54</v>
      </c>
      <c r="J92" s="33" t="s">
        <v>55</v>
      </c>
      <c r="K92" s="33" t="s">
        <v>56</v>
      </c>
      <c r="L92" s="33" t="s">
        <v>57</v>
      </c>
      <c r="M92" s="34" t="s">
        <v>58</v>
      </c>
    </row>
    <row r="93" spans="2:13" s="48" customFormat="1" hidden="1" x14ac:dyDescent="0.2">
      <c r="B93" s="45" t="str">
        <f>CONCATENATE("9.",Prüfkriterien_9[[#This Row],[Spalte2]])</f>
        <v>9.1</v>
      </c>
      <c r="C93" s="46">
        <f>ROW()-ROW(Prüfkriterien_9[[#Headers],[Spalte3]])</f>
        <v>1</v>
      </c>
      <c r="D93" s="46">
        <f>(Prüfkriterien_9[Spalte2]+90)/10</f>
        <v>9.1</v>
      </c>
      <c r="E93" s="31"/>
      <c r="F93" s="32"/>
      <c r="G93" s="32"/>
      <c r="H93" s="33"/>
      <c r="I93" s="33"/>
      <c r="J93" s="33"/>
      <c r="K93" s="33"/>
      <c r="L93" s="33"/>
      <c r="M93" s="34"/>
    </row>
    <row r="94" spans="2:13" s="48" customFormat="1" hidden="1" x14ac:dyDescent="0.2">
      <c r="B94" s="56" t="str">
        <f>CONCATENATE("9.",Prüfkriterien_9[[#This Row],[Spalte2]])</f>
        <v>9.2</v>
      </c>
      <c r="C94" s="57">
        <f>ROW()-ROW(Prüfkriterien_9[[#Headers],[Spalte3]])</f>
        <v>2</v>
      </c>
      <c r="D94" s="57">
        <f>(Prüfkriterien_9[Spalte2]+90)/10</f>
        <v>9.1999999999999993</v>
      </c>
      <c r="E94" s="58"/>
      <c r="F94" s="59"/>
      <c r="G94" s="59"/>
      <c r="H94" s="60"/>
      <c r="I94" s="60"/>
      <c r="J94" s="60"/>
      <c r="K94" s="60"/>
      <c r="L94" s="60"/>
      <c r="M94" s="61"/>
    </row>
    <row r="95" spans="2:13" s="48" customFormat="1" hidden="1" x14ac:dyDescent="0.2">
      <c r="B95" s="45" t="str">
        <f>CONCATENATE("9.",Prüfkriterien_9[[#This Row],[Spalte2]])</f>
        <v>9.3</v>
      </c>
      <c r="C95" s="46">
        <f>ROW()-ROW(Prüfkriterien_9[[#Headers],[Spalte3]])</f>
        <v>3</v>
      </c>
      <c r="D95" s="46">
        <f>(Prüfkriterien_9[Spalte2]+90)/10</f>
        <v>9.3000000000000007</v>
      </c>
      <c r="E95" s="31"/>
      <c r="F95" s="32"/>
      <c r="G95" s="32"/>
      <c r="H95" s="33"/>
      <c r="I95" s="33"/>
      <c r="J95" s="33"/>
      <c r="K95" s="33"/>
      <c r="L95" s="33"/>
      <c r="M95" s="34"/>
    </row>
    <row r="96" spans="2:13" s="48" customFormat="1" hidden="1" x14ac:dyDescent="0.2">
      <c r="B96" s="45" t="str">
        <f>CONCATENATE("9.",Prüfkriterien_9[[#This Row],[Spalte2]])</f>
        <v>9.4</v>
      </c>
      <c r="C96" s="46">
        <f>ROW()-ROW(Prüfkriterien_9[[#Headers],[Spalte3]])</f>
        <v>4</v>
      </c>
      <c r="D96" s="46">
        <f>(Prüfkriterien_9[Spalte2]+90)/10</f>
        <v>9.4</v>
      </c>
      <c r="E96" s="31"/>
      <c r="F96" s="32"/>
      <c r="G96" s="32"/>
      <c r="H96" s="33"/>
      <c r="I96" s="33"/>
      <c r="J96" s="33"/>
      <c r="K96" s="33"/>
      <c r="L96" s="33"/>
      <c r="M96" s="34"/>
    </row>
    <row r="97" spans="2:13" s="48" customFormat="1" hidden="1" x14ac:dyDescent="0.2">
      <c r="B97" s="56" t="str">
        <f>CONCATENATE("9.",Prüfkriterien_9[[#This Row],[Spalte2]])</f>
        <v>9.5</v>
      </c>
      <c r="C97" s="57">
        <f>ROW()-ROW(Prüfkriterien_9[[#Headers],[Spalte3]])</f>
        <v>5</v>
      </c>
      <c r="D97" s="57">
        <f>(Prüfkriterien_9[Spalte2]+90)/10</f>
        <v>9.5</v>
      </c>
      <c r="E97" s="58"/>
      <c r="F97" s="59"/>
      <c r="G97" s="59"/>
      <c r="H97" s="60"/>
      <c r="I97" s="60"/>
      <c r="J97" s="60"/>
      <c r="K97" s="60"/>
      <c r="L97" s="60"/>
      <c r="M97" s="61"/>
    </row>
    <row r="98" spans="2:13" hidden="1" x14ac:dyDescent="0.2">
      <c r="B98" s="125" t="s">
        <v>77</v>
      </c>
      <c r="C98" s="126"/>
      <c r="D98" s="126"/>
      <c r="E98" s="126"/>
      <c r="F98" s="126"/>
      <c r="G98" s="126"/>
      <c r="H98" s="126"/>
      <c r="I98" s="126"/>
      <c r="J98" s="126"/>
      <c r="K98" s="126"/>
      <c r="L98" s="126"/>
      <c r="M98" s="127"/>
    </row>
    <row r="99" spans="2:13" s="48" customFormat="1" hidden="1" x14ac:dyDescent="0.2">
      <c r="B99" s="45" t="s">
        <v>45</v>
      </c>
      <c r="C99" s="46" t="s">
        <v>46</v>
      </c>
      <c r="D99" s="46" t="s">
        <v>47</v>
      </c>
      <c r="E99" s="31" t="s">
        <v>48</v>
      </c>
      <c r="F99" s="32" t="s">
        <v>49</v>
      </c>
      <c r="G99" s="32" t="s">
        <v>52</v>
      </c>
      <c r="H99" s="33" t="s">
        <v>53</v>
      </c>
      <c r="I99" s="33" t="s">
        <v>54</v>
      </c>
      <c r="J99" s="33" t="s">
        <v>55</v>
      </c>
      <c r="K99" s="33" t="s">
        <v>56</v>
      </c>
      <c r="L99" s="33" t="s">
        <v>57</v>
      </c>
      <c r="M99" s="34" t="s">
        <v>58</v>
      </c>
    </row>
    <row r="100" spans="2:13" s="48" customFormat="1" hidden="1" x14ac:dyDescent="0.2">
      <c r="B100" s="45" t="str">
        <f>CONCATENATE("10.",Prüfkriterien_10[[#This Row],[Spalte2]])</f>
        <v>10.1</v>
      </c>
      <c r="C100" s="46">
        <f>ROW()-ROW(Prüfkriterien_10[[#Headers],[Spalte3]])</f>
        <v>1</v>
      </c>
      <c r="D100" s="46">
        <f>(Prüfkriterien_10[Spalte2]+100)/10</f>
        <v>10.1</v>
      </c>
      <c r="E100" s="31"/>
      <c r="F100" s="32"/>
      <c r="G100" s="32"/>
      <c r="H100" s="33"/>
      <c r="I100" s="33"/>
      <c r="J100" s="33"/>
      <c r="K100" s="33"/>
      <c r="L100" s="33"/>
      <c r="M100" s="34"/>
    </row>
    <row r="101" spans="2:13" s="48" customFormat="1" hidden="1" x14ac:dyDescent="0.2">
      <c r="B101" s="56" t="str">
        <f>CONCATENATE("10.",Prüfkriterien_10[[#This Row],[Spalte2]])</f>
        <v>10.2</v>
      </c>
      <c r="C101" s="57">
        <f>ROW()-ROW(Prüfkriterien_10[[#Headers],[Spalte3]])</f>
        <v>2</v>
      </c>
      <c r="D101" s="57">
        <f>(Prüfkriterien_10[Spalte2]+100)/10</f>
        <v>10.199999999999999</v>
      </c>
      <c r="E101" s="58"/>
      <c r="F101" s="59"/>
      <c r="G101" s="59"/>
      <c r="H101" s="60"/>
      <c r="I101" s="60"/>
      <c r="J101" s="60"/>
      <c r="K101" s="60"/>
      <c r="L101" s="60"/>
      <c r="M101" s="61"/>
    </row>
    <row r="102" spans="2:13" s="48" customFormat="1" hidden="1" x14ac:dyDescent="0.2">
      <c r="B102" s="45" t="str">
        <f>CONCATENATE("10.",Prüfkriterien_10[[#This Row],[Spalte2]])</f>
        <v>10.3</v>
      </c>
      <c r="C102" s="46">
        <f>ROW()-ROW(Prüfkriterien_10[[#Headers],[Spalte3]])</f>
        <v>3</v>
      </c>
      <c r="D102" s="46">
        <f>(Prüfkriterien_10[Spalte2]+100)/10</f>
        <v>10.3</v>
      </c>
      <c r="E102" s="31"/>
      <c r="F102" s="32"/>
      <c r="G102" s="32"/>
      <c r="H102" s="33"/>
      <c r="I102" s="33"/>
      <c r="J102" s="33"/>
      <c r="K102" s="33"/>
      <c r="L102" s="33"/>
      <c r="M102" s="34"/>
    </row>
    <row r="103" spans="2:13" s="48" customFormat="1" hidden="1" x14ac:dyDescent="0.2">
      <c r="B103" s="45" t="str">
        <f>CONCATENATE("10.",Prüfkriterien_10[[#This Row],[Spalte2]])</f>
        <v>10.4</v>
      </c>
      <c r="C103" s="46">
        <f>ROW()-ROW(Prüfkriterien_10[[#Headers],[Spalte3]])</f>
        <v>4</v>
      </c>
      <c r="D103" s="46">
        <f>(Prüfkriterien_10[Spalte2]+100)/10</f>
        <v>10.4</v>
      </c>
      <c r="E103" s="31"/>
      <c r="F103" s="32"/>
      <c r="G103" s="32"/>
      <c r="H103" s="33"/>
      <c r="I103" s="33"/>
      <c r="J103" s="33"/>
      <c r="K103" s="33"/>
      <c r="L103" s="33"/>
      <c r="M103" s="34"/>
    </row>
    <row r="104" spans="2:13" s="48" customFormat="1" hidden="1" x14ac:dyDescent="0.2">
      <c r="B104" s="56" t="str">
        <f>CONCATENATE("10.",Prüfkriterien_10[[#This Row],[Spalte2]])</f>
        <v>10.5</v>
      </c>
      <c r="C104" s="57">
        <f>ROW()-ROW(Prüfkriterien_10[[#Headers],[Spalte3]])</f>
        <v>5</v>
      </c>
      <c r="D104" s="57">
        <f>(Prüfkriterien_10[Spalte2]+100)/10</f>
        <v>10.5</v>
      </c>
      <c r="E104" s="58"/>
      <c r="F104" s="59"/>
      <c r="G104" s="59"/>
      <c r="H104" s="60"/>
      <c r="I104" s="60"/>
      <c r="J104" s="60"/>
      <c r="K104" s="60"/>
      <c r="L104" s="60"/>
      <c r="M104" s="61"/>
    </row>
    <row r="105" spans="2:13" hidden="1" x14ac:dyDescent="0.2">
      <c r="B105" s="125" t="s">
        <v>78</v>
      </c>
      <c r="C105" s="126"/>
      <c r="D105" s="126"/>
      <c r="E105" s="126"/>
      <c r="F105" s="126"/>
      <c r="G105" s="126"/>
      <c r="H105" s="126"/>
      <c r="I105" s="126"/>
      <c r="J105" s="126"/>
      <c r="K105" s="126"/>
      <c r="L105" s="126"/>
      <c r="M105" s="127"/>
    </row>
    <row r="106" spans="2:13" s="48" customFormat="1" hidden="1" x14ac:dyDescent="0.2">
      <c r="B106" s="45" t="s">
        <v>45</v>
      </c>
      <c r="C106" s="46" t="s">
        <v>46</v>
      </c>
      <c r="D106" s="46" t="s">
        <v>47</v>
      </c>
      <c r="E106" s="31" t="s">
        <v>48</v>
      </c>
      <c r="F106" s="32" t="s">
        <v>49</v>
      </c>
      <c r="G106" s="32" t="s">
        <v>52</v>
      </c>
      <c r="H106" s="33" t="s">
        <v>53</v>
      </c>
      <c r="I106" s="33" t="s">
        <v>54</v>
      </c>
      <c r="J106" s="33" t="s">
        <v>55</v>
      </c>
      <c r="K106" s="33" t="s">
        <v>56</v>
      </c>
      <c r="L106" s="33" t="s">
        <v>57</v>
      </c>
      <c r="M106" s="34" t="s">
        <v>58</v>
      </c>
    </row>
    <row r="107" spans="2:13" s="48" customFormat="1" hidden="1" x14ac:dyDescent="0.2">
      <c r="B107" s="45" t="str">
        <f>CONCATENATE("11.",Prüfkriterien_11[[#This Row],[Spalte2]])</f>
        <v>11.1</v>
      </c>
      <c r="C107" s="46">
        <f>ROW()-ROW(Prüfkriterien_11[[#Headers],[Spalte3]])</f>
        <v>1</v>
      </c>
      <c r="D107" s="46">
        <f>(Prüfkriterien_11[Spalte2]+110)/10</f>
        <v>11.1</v>
      </c>
      <c r="E107" s="31"/>
      <c r="F107" s="32"/>
      <c r="G107" s="32"/>
      <c r="H107" s="33"/>
      <c r="I107" s="33"/>
      <c r="J107" s="33"/>
      <c r="K107" s="33"/>
      <c r="L107" s="33"/>
      <c r="M107" s="34"/>
    </row>
    <row r="108" spans="2:13" s="48" customFormat="1" hidden="1" x14ac:dyDescent="0.2">
      <c r="B108" s="56" t="str">
        <f>CONCATENATE("11.",Prüfkriterien_11[[#This Row],[Spalte2]])</f>
        <v>11.2</v>
      </c>
      <c r="C108" s="57">
        <f>ROW()-ROW(Prüfkriterien_11[[#Headers],[Spalte3]])</f>
        <v>2</v>
      </c>
      <c r="D108" s="57">
        <f>(Prüfkriterien_11[Spalte2]+110)/10</f>
        <v>11.2</v>
      </c>
      <c r="E108" s="58"/>
      <c r="F108" s="59"/>
      <c r="G108" s="59"/>
      <c r="H108" s="60"/>
      <c r="I108" s="60"/>
      <c r="J108" s="60"/>
      <c r="K108" s="60"/>
      <c r="L108" s="60"/>
      <c r="M108" s="61"/>
    </row>
    <row r="109" spans="2:13" s="48" customFormat="1" hidden="1" x14ac:dyDescent="0.2">
      <c r="B109" s="45" t="str">
        <f>CONCATENATE("11.",Prüfkriterien_11[[#This Row],[Spalte2]])</f>
        <v>11.3</v>
      </c>
      <c r="C109" s="46">
        <f>ROW()-ROW(Prüfkriterien_11[[#Headers],[Spalte3]])</f>
        <v>3</v>
      </c>
      <c r="D109" s="46">
        <f>(Prüfkriterien_11[Spalte2]+110)/10</f>
        <v>11.3</v>
      </c>
      <c r="E109" s="31"/>
      <c r="F109" s="32"/>
      <c r="G109" s="32"/>
      <c r="H109" s="33"/>
      <c r="I109" s="33"/>
      <c r="J109" s="33"/>
      <c r="K109" s="33"/>
      <c r="L109" s="33"/>
      <c r="M109" s="34"/>
    </row>
    <row r="110" spans="2:13" s="48" customFormat="1" hidden="1" x14ac:dyDescent="0.2">
      <c r="B110" s="45" t="str">
        <f>CONCATENATE("11.",Prüfkriterien_11[[#This Row],[Spalte2]])</f>
        <v>11.4</v>
      </c>
      <c r="C110" s="46">
        <f>ROW()-ROW(Prüfkriterien_11[[#Headers],[Spalte3]])</f>
        <v>4</v>
      </c>
      <c r="D110" s="46">
        <f>(Prüfkriterien_11[Spalte2]+110)/10</f>
        <v>11.4</v>
      </c>
      <c r="E110" s="31"/>
      <c r="F110" s="32"/>
      <c r="G110" s="32"/>
      <c r="H110" s="33"/>
      <c r="I110" s="33"/>
      <c r="J110" s="33"/>
      <c r="K110" s="33"/>
      <c r="L110" s="33"/>
      <c r="M110" s="34"/>
    </row>
    <row r="111" spans="2:13" s="48" customFormat="1" hidden="1" x14ac:dyDescent="0.2">
      <c r="B111" s="56" t="str">
        <f>CONCATENATE("11.",Prüfkriterien_11[[#This Row],[Spalte2]])</f>
        <v>11.5</v>
      </c>
      <c r="C111" s="57">
        <f>ROW()-ROW(Prüfkriterien_11[[#Headers],[Spalte3]])</f>
        <v>5</v>
      </c>
      <c r="D111" s="57">
        <f>(Prüfkriterien_11[Spalte2]+110)/10</f>
        <v>11.5</v>
      </c>
      <c r="E111" s="58"/>
      <c r="F111" s="59"/>
      <c r="G111" s="59"/>
      <c r="H111" s="60"/>
      <c r="I111" s="60"/>
      <c r="J111" s="60"/>
      <c r="K111" s="60"/>
      <c r="L111" s="60"/>
      <c r="M111" s="61"/>
    </row>
    <row r="112" spans="2:13" ht="6.75" customHeight="1" x14ac:dyDescent="0.2"/>
  </sheetData>
  <sheetProtection password="AA96" sheet="1" objects="1" scenarios="1" formatCells="0" formatRows="0" insertRows="0" deleteRows="0"/>
  <mergeCells count="22">
    <mergeCell ref="B63:M63"/>
    <mergeCell ref="C4:K4"/>
    <mergeCell ref="B6:B7"/>
    <mergeCell ref="C6:C7"/>
    <mergeCell ref="E6:E7"/>
    <mergeCell ref="F6:F7"/>
    <mergeCell ref="G6:G7"/>
    <mergeCell ref="H6:L6"/>
    <mergeCell ref="M6:M7"/>
    <mergeCell ref="D6:D7"/>
    <mergeCell ref="B56:M56"/>
    <mergeCell ref="B2:M2"/>
    <mergeCell ref="B5:M5"/>
    <mergeCell ref="B8:M8"/>
    <mergeCell ref="B20:M20"/>
    <mergeCell ref="B37:M37"/>
    <mergeCell ref="B105:M105"/>
    <mergeCell ref="B70:M70"/>
    <mergeCell ref="B77:M77"/>
    <mergeCell ref="B84:M84"/>
    <mergeCell ref="B91:M91"/>
    <mergeCell ref="B98:M98"/>
  </mergeCells>
  <dataValidations count="2">
    <dataValidation type="list" allowBlank="1" showInputMessage="1" showErrorMessage="1" sqref="C4:K4">
      <formula1>_Betriebsname</formula1>
    </dataValidation>
    <dataValidation type="list" allowBlank="1" showInputMessage="1" showErrorMessage="1" sqref="M4">
      <formula1>_Datum</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Gültig ab:  01.01.2021&amp;C&amp;G&amp;R
&amp;"Arial,Standard"&amp;8&amp;P von &amp;N</oddFooter>
  </headerFooter>
  <rowBreaks count="2" manualBreakCount="2">
    <brk id="36" max="13" man="1"/>
    <brk id="48" max="13" man="1"/>
  </rowBreaks>
  <legacyDrawingHF r:id="rId2"/>
  <tableParts count="11">
    <tablePart r:id="rId3"/>
    <tablePart r:id="rId4"/>
    <tablePart r:id="rId5"/>
    <tablePart r:id="rId6"/>
    <tablePart r:id="rId7"/>
    <tablePart r:id="rId8"/>
    <tablePart r:id="rId9"/>
    <tablePart r:id="rId10"/>
    <tablePart r:id="rId11"/>
    <tablePart r:id="rId12"/>
    <tablePart r:id="rId13"/>
  </tableParts>
  <extLst>
    <ext xmlns:x14="http://schemas.microsoft.com/office/spreadsheetml/2009/9/main" uri="{78C0D931-6437-407d-A8EE-F0AAD7539E65}">
      <x14:conditionalFormattings>
        <x14:conditionalFormatting xmlns:xm="http://schemas.microsoft.com/office/excel/2006/main">
          <x14:cfRule type="containsText" priority="11" operator="containsText" id="{5E95DCB8-8D9B-43CB-9F0E-367D7B8C392E}">
            <xm:f>NOT(ISERROR(SEARCH("grau",H21)))</xm:f>
            <xm:f>"grau"</xm:f>
            <x14:dxf>
              <font>
                <color rgb="FF808080"/>
              </font>
              <fill>
                <patternFill>
                  <bgColor rgb="FF808080"/>
                </patternFill>
              </fill>
            </x14:dxf>
          </x14:cfRule>
          <xm:sqref>H64:L69 H38:L55 H21:L36 H57:L62</xm:sqref>
        </x14:conditionalFormatting>
        <x14:conditionalFormatting xmlns:xm="http://schemas.microsoft.com/office/excel/2006/main">
          <x14:cfRule type="containsText" priority="8" operator="containsText" id="{856D55F9-5406-42BE-8943-059812964641}">
            <xm:f>NOT(ISERROR(SEARCH("grau",H10)))</xm:f>
            <xm:f>"grau"</xm:f>
            <x14:dxf>
              <font>
                <strike val="0"/>
                <color rgb="FF808080"/>
              </font>
              <fill>
                <patternFill>
                  <bgColor rgb="FF808080"/>
                </patternFill>
              </fill>
            </x14:dxf>
          </x14:cfRule>
          <xm:sqref>H10:L19</xm:sqref>
        </x14:conditionalFormatting>
        <x14:conditionalFormatting xmlns:xm="http://schemas.microsoft.com/office/excel/2006/main">
          <x14:cfRule type="containsText" priority="6" operator="containsText" id="{3EA6EFDB-E455-4F38-A982-1E38324F0343}">
            <xm:f>NOT(ISERROR(SEARCH("grau",H71)))</xm:f>
            <xm:f>"grau"</xm:f>
            <x14:dxf>
              <font>
                <color rgb="FF808080"/>
              </font>
              <fill>
                <patternFill>
                  <bgColor rgb="FF808080"/>
                </patternFill>
              </fill>
            </x14:dxf>
          </x14:cfRule>
          <xm:sqref>H71:L76</xm:sqref>
        </x14:conditionalFormatting>
        <x14:conditionalFormatting xmlns:xm="http://schemas.microsoft.com/office/excel/2006/main">
          <x14:cfRule type="containsText" priority="5" operator="containsText" id="{5BEAB68E-34A9-4110-B056-50320AFBCCB0}">
            <xm:f>NOT(ISERROR(SEARCH("grau",H78)))</xm:f>
            <xm:f>"grau"</xm:f>
            <x14:dxf>
              <font>
                <color rgb="FF808080"/>
              </font>
              <fill>
                <patternFill>
                  <bgColor rgb="FF808080"/>
                </patternFill>
              </fill>
            </x14:dxf>
          </x14:cfRule>
          <xm:sqref>H78:L83</xm:sqref>
        </x14:conditionalFormatting>
        <x14:conditionalFormatting xmlns:xm="http://schemas.microsoft.com/office/excel/2006/main">
          <x14:cfRule type="containsText" priority="4" operator="containsText" id="{CF7EDDB7-2157-4E54-80CC-AC6AB6FBA5CD}">
            <xm:f>NOT(ISERROR(SEARCH("grau",H85)))</xm:f>
            <xm:f>"grau"</xm:f>
            <x14:dxf>
              <font>
                <color rgb="FF808080"/>
              </font>
              <fill>
                <patternFill>
                  <bgColor rgb="FF808080"/>
                </patternFill>
              </fill>
            </x14:dxf>
          </x14:cfRule>
          <xm:sqref>H85:L90</xm:sqref>
        </x14:conditionalFormatting>
        <x14:conditionalFormatting xmlns:xm="http://schemas.microsoft.com/office/excel/2006/main">
          <x14:cfRule type="containsText" priority="3" operator="containsText" id="{A15A7D79-1345-4D48-A805-61E375A492E8}">
            <xm:f>NOT(ISERROR(SEARCH("grau",H92)))</xm:f>
            <xm:f>"grau"</xm:f>
            <x14:dxf>
              <font>
                <color rgb="FF808080"/>
              </font>
              <fill>
                <patternFill>
                  <bgColor rgb="FF808080"/>
                </patternFill>
              </fill>
            </x14:dxf>
          </x14:cfRule>
          <xm:sqref>H92:L97</xm:sqref>
        </x14:conditionalFormatting>
        <x14:conditionalFormatting xmlns:xm="http://schemas.microsoft.com/office/excel/2006/main">
          <x14:cfRule type="containsText" priority="2" operator="containsText" id="{24D64CB9-06C8-4AB6-96E9-068B2C93B725}">
            <xm:f>NOT(ISERROR(SEARCH("grau",H99)))</xm:f>
            <xm:f>"grau"</xm:f>
            <x14:dxf>
              <font>
                <color rgb="FF808080"/>
              </font>
              <fill>
                <patternFill>
                  <bgColor rgb="FF808080"/>
                </patternFill>
              </fill>
            </x14:dxf>
          </x14:cfRule>
          <xm:sqref>H99:L104</xm:sqref>
        </x14:conditionalFormatting>
        <x14:conditionalFormatting xmlns:xm="http://schemas.microsoft.com/office/excel/2006/main">
          <x14:cfRule type="containsText" priority="1" operator="containsText" id="{04852FE4-12C5-447A-9DDA-1F52D59ECA2D}">
            <xm:f>NOT(ISERROR(SEARCH("grau",H106)))</xm:f>
            <xm:f>"grau"</xm:f>
            <x14:dxf>
              <font>
                <color rgb="FF808080"/>
              </font>
              <fill>
                <patternFill>
                  <bgColor rgb="FF808080"/>
                </patternFill>
              </fill>
            </x14:dxf>
          </x14:cfRule>
          <xm:sqref>H106:L111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Einstellungen!$C$10:$C$11</xm:f>
          </x14:formula1>
          <xm:sqref>I64:J64</xm:sqref>
        </x14:dataValidation>
        <x14:dataValidation type="list" allowBlank="1" showInputMessage="1" showErrorMessage="1">
          <x14:formula1>
            <xm:f>Einstellungen!$C$9:$C$11</xm:f>
          </x14:formula1>
          <xm:sqref>H9:L19 H21:L36 H38:L55 H57:L62 H64:L69 H71:L76 H78:L83 H85:L90 H92:L97 H99:L104 H106:L111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B1:E14"/>
  <sheetViews>
    <sheetView topLeftCell="C1" zoomScaleNormal="100" workbookViewId="0">
      <selection activeCell="C8" sqref="C8"/>
    </sheetView>
  </sheetViews>
  <sheetFormatPr baseColWidth="10" defaultColWidth="11.5703125" defaultRowHeight="14.25" x14ac:dyDescent="0.2"/>
  <cols>
    <col min="1" max="1" width="1.140625" style="6" customWidth="1"/>
    <col min="2" max="2" width="29.42578125" style="6" customWidth="1"/>
    <col min="3" max="3" width="53.42578125" style="7" customWidth="1"/>
    <col min="4" max="4" width="1.140625" style="6" customWidth="1"/>
    <col min="5" max="16384" width="11.5703125" style="6"/>
  </cols>
  <sheetData>
    <row r="1" spans="2:5" ht="6" customHeight="1" x14ac:dyDescent="0.2"/>
    <row r="2" spans="2:5" ht="15" x14ac:dyDescent="0.25">
      <c r="B2" s="144" t="s">
        <v>81</v>
      </c>
      <c r="C2" s="144"/>
    </row>
    <row r="3" spans="2:5" ht="8.1" customHeight="1" x14ac:dyDescent="0.25">
      <c r="B3" s="8"/>
      <c r="C3" s="8"/>
    </row>
    <row r="4" spans="2:5" ht="56.1" customHeight="1" x14ac:dyDescent="0.25">
      <c r="B4" s="145" t="s">
        <v>44</v>
      </c>
      <c r="C4" s="145"/>
    </row>
    <row r="5" spans="2:5" ht="8.1" customHeight="1" x14ac:dyDescent="0.2">
      <c r="B5" s="9"/>
      <c r="C5" s="9"/>
    </row>
    <row r="6" spans="2:5" s="10" customFormat="1" ht="26.1" customHeight="1" x14ac:dyDescent="0.25">
      <c r="B6" s="79" t="s">
        <v>59</v>
      </c>
      <c r="C6" s="54" t="s">
        <v>84</v>
      </c>
    </row>
    <row r="7" spans="2:5" s="10" customFormat="1" ht="26.1" customHeight="1" x14ac:dyDescent="0.25">
      <c r="B7" s="79" t="s">
        <v>82</v>
      </c>
      <c r="C7" s="54" t="s">
        <v>85</v>
      </c>
    </row>
    <row r="8" spans="2:5" s="10" customFormat="1" ht="26.1" customHeight="1" x14ac:dyDescent="0.25">
      <c r="B8" s="78" t="s">
        <v>80</v>
      </c>
      <c r="C8" s="55" t="s">
        <v>173</v>
      </c>
    </row>
    <row r="9" spans="2:5" s="10" customFormat="1" ht="26.1" customHeight="1" x14ac:dyDescent="0.25">
      <c r="B9" s="63" t="s">
        <v>60</v>
      </c>
      <c r="C9" s="12" t="s">
        <v>15</v>
      </c>
    </row>
    <row r="10" spans="2:5" s="10" customFormat="1" ht="26.1" customHeight="1" x14ac:dyDescent="0.25">
      <c r="B10" s="11"/>
      <c r="C10" s="88"/>
      <c r="E10" s="80" t="s">
        <v>83</v>
      </c>
    </row>
    <row r="11" spans="2:5" s="10" customFormat="1" ht="26.1" customHeight="1" x14ac:dyDescent="0.25">
      <c r="B11" s="11"/>
      <c r="C11" s="87" t="s">
        <v>42</v>
      </c>
    </row>
    <row r="12" spans="2:5" s="10" customFormat="1" ht="26.1" customHeight="1" x14ac:dyDescent="0.25">
      <c r="B12" s="63" t="s">
        <v>61</v>
      </c>
      <c r="C12" s="82" t="s">
        <v>28</v>
      </c>
    </row>
    <row r="13" spans="2:5" s="10" customFormat="1" ht="26.1" customHeight="1" x14ac:dyDescent="0.25">
      <c r="B13" s="11"/>
      <c r="C13" s="82" t="s">
        <v>29</v>
      </c>
    </row>
    <row r="14" spans="2:5" s="10" customFormat="1" ht="26.1" customHeight="1" x14ac:dyDescent="0.25">
      <c r="B14" s="11"/>
      <c r="C14" s="82" t="s">
        <v>30</v>
      </c>
    </row>
  </sheetData>
  <sheetProtection password="AA96" sheet="1" objects="1" scenarios="1"/>
  <dataConsolidate/>
  <mergeCells count="2">
    <mergeCell ref="B2:C2"/>
    <mergeCell ref="B4:C4"/>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13</vt:i4>
      </vt:variant>
    </vt:vector>
  </HeadingPairs>
  <TitlesOfParts>
    <vt:vector size="17" baseType="lpstr">
      <vt:lpstr>Angaben zum Audit</vt:lpstr>
      <vt:lpstr>Maßnahmenplan</vt:lpstr>
      <vt:lpstr>Checkliste</vt:lpstr>
      <vt:lpstr>Einstellungen</vt:lpstr>
      <vt:lpstr>_Betriebsname</vt:lpstr>
      <vt:lpstr>_Betriesname</vt:lpstr>
      <vt:lpstr>_chbx</vt:lpstr>
      <vt:lpstr>_Datum</vt:lpstr>
      <vt:lpstr>_grau</vt:lpstr>
      <vt:lpstr>_KO</vt:lpstr>
      <vt:lpstr>_lAbw</vt:lpstr>
      <vt:lpstr>_RLV</vt:lpstr>
      <vt:lpstr>_sAbw</vt:lpstr>
      <vt:lpstr>'Angaben zum Audit'!Druckbereich</vt:lpstr>
      <vt:lpstr>Checkliste!Druckbereich</vt:lpstr>
      <vt:lpstr>Maßnahmenplan!Druckbereich</vt:lpstr>
      <vt:lpstr>Checkliste!Drucktitel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2021_CL_F_V_HTN</dc:title>
  <dc:creator/>
  <cp:lastModifiedBy/>
  <dcterms:created xsi:type="dcterms:W3CDTF">2006-09-16T00:00:00Z</dcterms:created>
  <dcterms:modified xsi:type="dcterms:W3CDTF">2020-10-20T13:13:48Z</dcterms:modified>
</cp:coreProperties>
</file>