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DieseArbeitsmappe" defaultThemeVersion="124226"/>
  <workbookProtection workbookPassword="AA96" lockStructure="1"/>
  <bookViews>
    <workbookView xWindow="240" yWindow="108" windowWidth="14808" windowHeight="8016" tabRatio="776"/>
  </bookViews>
  <sheets>
    <sheet name="Angaben zum Audit" sheetId="1" r:id="rId1"/>
    <sheet name="Maßnahmenplan" sheetId="2" r:id="rId2"/>
    <sheet name="Checkliste" sheetId="7" r:id="rId3"/>
    <sheet name="Einstellungen" sheetId="4" r:id="rId4"/>
  </sheets>
  <externalReferences>
    <externalReference r:id="rId5"/>
    <externalReference r:id="rId6"/>
    <externalReference r:id="rId7"/>
    <externalReference r:id="rId8"/>
    <externalReference r:id="rId9"/>
  </externalReferences>
  <definedNames>
    <definedName name="_AZeit">Einstellungen!#REF!</definedName>
    <definedName name="_Betriebsname">Einstellungen!$C$7</definedName>
    <definedName name="_Betriesname">Einstellungen!$C$7</definedName>
    <definedName name="_chbx">Einstellungen!$C$9</definedName>
    <definedName name="_Datum">Einstellungen!$C$6</definedName>
    <definedName name="_Dauer">Einstellungen!#REF!</definedName>
    <definedName name="_EZeit">Einstellungen!#REF!</definedName>
    <definedName name="_grau">Einstellungen!$C$10</definedName>
    <definedName name="_KO">Einstellungen!$C$14</definedName>
    <definedName name="_lAbw">Einstellungen!$C$12</definedName>
    <definedName name="_RLV">Einstellungen!$C$8</definedName>
    <definedName name="_sAbw">Einstellungen!$C$13</definedName>
    <definedName name="_Version">Einstellungen!#REF!</definedName>
    <definedName name="_xlnm.Print_Area" localSheetId="0">'Angaben zum Audit'!$A$1:$M$31</definedName>
    <definedName name="_xlnm.Print_Area" localSheetId="2">Checkliste!$A$1:$N$123</definedName>
    <definedName name="_xlnm.Print_Area" localSheetId="1">Maßnahmenplan!$A$1:$J$24</definedName>
    <definedName name="_xlnm.Print_Titles" localSheetId="2">Checkliste!$1:$7</definedName>
  </definedNames>
  <calcPr calcId="162913" calcMode="manual"/>
</workbook>
</file>

<file path=xl/calcChain.xml><?xml version="1.0" encoding="utf-8"?>
<calcChain xmlns="http://schemas.openxmlformats.org/spreadsheetml/2006/main">
  <c r="C63" i="7" l="1"/>
  <c r="B63" i="7" s="1"/>
  <c r="C64" i="7"/>
  <c r="D64" i="7" s="1"/>
  <c r="C17" i="7"/>
  <c r="B17" i="7" s="1"/>
  <c r="B64" i="7" l="1"/>
  <c r="D17" i="7"/>
  <c r="D63" i="7"/>
  <c r="C15" i="7"/>
  <c r="B15" i="7" s="1"/>
  <c r="C16" i="7"/>
  <c r="B16" i="7" s="1"/>
  <c r="D16" i="7" l="1"/>
  <c r="D15" i="7"/>
  <c r="C20" i="7"/>
  <c r="B20" i="7" s="1"/>
  <c r="D20" i="7" l="1"/>
  <c r="B2" i="7" l="1"/>
  <c r="C52" i="7" l="1"/>
  <c r="B52" i="7" s="1"/>
  <c r="C50" i="7"/>
  <c r="B50" i="7" s="1"/>
  <c r="C39" i="7"/>
  <c r="B39" i="7" s="1"/>
  <c r="C35" i="7"/>
  <c r="D35" i="7" s="1"/>
  <c r="C36" i="7"/>
  <c r="B36" i="7" s="1"/>
  <c r="C37" i="7"/>
  <c r="B37" i="7" s="1"/>
  <c r="C38" i="7"/>
  <c r="B38" i="7" s="1"/>
  <c r="C19" i="7"/>
  <c r="B19" i="7" s="1"/>
  <c r="C65" i="7"/>
  <c r="B65" i="7" s="1"/>
  <c r="D52" i="7" l="1"/>
  <c r="D50" i="7"/>
  <c r="D36" i="7"/>
  <c r="D39" i="7"/>
  <c r="B35" i="7"/>
  <c r="D37" i="7"/>
  <c r="D38" i="7"/>
  <c r="D19" i="7"/>
  <c r="D65" i="7"/>
  <c r="C48" i="7"/>
  <c r="B48" i="7" s="1"/>
  <c r="C49" i="7"/>
  <c r="B49" i="7" s="1"/>
  <c r="C51" i="7"/>
  <c r="B51" i="7" s="1"/>
  <c r="C53" i="7"/>
  <c r="D53" i="7" s="1"/>
  <c r="C54" i="7"/>
  <c r="B54" i="7" s="1"/>
  <c r="C55" i="7"/>
  <c r="B55" i="7" s="1"/>
  <c r="C56" i="7"/>
  <c r="B56" i="7" s="1"/>
  <c r="C57" i="7"/>
  <c r="B57" i="7" s="1"/>
  <c r="C58" i="7"/>
  <c r="B58" i="7" s="1"/>
  <c r="C59" i="7"/>
  <c r="B59" i="7" s="1"/>
  <c r="C32" i="7"/>
  <c r="B32" i="7" s="1"/>
  <c r="C33" i="7"/>
  <c r="B33" i="7" s="1"/>
  <c r="C34" i="7"/>
  <c r="B34" i="7" s="1"/>
  <c r="C40" i="7"/>
  <c r="B40" i="7" s="1"/>
  <c r="C41" i="7"/>
  <c r="B41" i="7" s="1"/>
  <c r="C42" i="7"/>
  <c r="B42" i="7" s="1"/>
  <c r="C14" i="7"/>
  <c r="B14" i="7" s="1"/>
  <c r="C18" i="7"/>
  <c r="B18" i="7" s="1"/>
  <c r="C21" i="7"/>
  <c r="B21" i="7" s="1"/>
  <c r="C22" i="7"/>
  <c r="B22" i="7" s="1"/>
  <c r="C23" i="7"/>
  <c r="B23" i="7" s="1"/>
  <c r="C24" i="7"/>
  <c r="B24" i="7" s="1"/>
  <c r="C25" i="7"/>
  <c r="B25" i="7" s="1"/>
  <c r="C26" i="7"/>
  <c r="B26" i="7" s="1"/>
  <c r="C27" i="7"/>
  <c r="D27" i="7" s="1"/>
  <c r="D48" i="7" l="1"/>
  <c r="D49" i="7"/>
  <c r="D51" i="7"/>
  <c r="B53" i="7"/>
  <c r="D55" i="7"/>
  <c r="D54" i="7"/>
  <c r="D34" i="7"/>
  <c r="D56" i="7"/>
  <c r="D59" i="7"/>
  <c r="D57" i="7"/>
  <c r="D58" i="7"/>
  <c r="D33" i="7"/>
  <c r="D32" i="7"/>
  <c r="D41" i="7"/>
  <c r="D40" i="7"/>
  <c r="D42" i="7"/>
  <c r="D21" i="7"/>
  <c r="D18" i="7"/>
  <c r="D14" i="7"/>
  <c r="D23" i="7"/>
  <c r="D22" i="7"/>
  <c r="D24" i="7"/>
  <c r="D26" i="7"/>
  <c r="D25" i="7"/>
  <c r="B27" i="7"/>
  <c r="C12" i="7"/>
  <c r="D12" i="7" s="1"/>
  <c r="C13" i="7"/>
  <c r="D13" i="7" s="1"/>
  <c r="C122" i="7"/>
  <c r="B122" i="7" s="1"/>
  <c r="C121" i="7"/>
  <c r="B121" i="7" s="1"/>
  <c r="C120" i="7"/>
  <c r="D120" i="7" s="1"/>
  <c r="C119" i="7"/>
  <c r="D119" i="7" s="1"/>
  <c r="C118" i="7"/>
  <c r="B118" i="7" s="1"/>
  <c r="C115" i="7"/>
  <c r="D115" i="7" s="1"/>
  <c r="C114" i="7"/>
  <c r="B114" i="7" s="1"/>
  <c r="C113" i="7"/>
  <c r="D113" i="7" s="1"/>
  <c r="C112" i="7"/>
  <c r="D112" i="7" s="1"/>
  <c r="C111" i="7"/>
  <c r="D111" i="7" s="1"/>
  <c r="C108" i="7"/>
  <c r="D108" i="7" s="1"/>
  <c r="C107" i="7"/>
  <c r="B107" i="7" s="1"/>
  <c r="C106" i="7"/>
  <c r="D106" i="7" s="1"/>
  <c r="C105" i="7"/>
  <c r="D105" i="7" s="1"/>
  <c r="C104" i="7"/>
  <c r="B104" i="7" s="1"/>
  <c r="C101" i="7"/>
  <c r="D101" i="7" s="1"/>
  <c r="C100" i="7"/>
  <c r="B100" i="7" s="1"/>
  <c r="C99" i="7"/>
  <c r="D99" i="7" s="1"/>
  <c r="C98" i="7"/>
  <c r="D98" i="7" s="1"/>
  <c r="C97" i="7"/>
  <c r="B97" i="7" s="1"/>
  <c r="C94" i="7"/>
  <c r="B94" i="7" s="1"/>
  <c r="C93" i="7"/>
  <c r="B93" i="7" s="1"/>
  <c r="C92" i="7"/>
  <c r="D92" i="7" s="1"/>
  <c r="C91" i="7"/>
  <c r="D91" i="7" s="1"/>
  <c r="C90" i="7"/>
  <c r="B90" i="7" s="1"/>
  <c r="C87" i="7"/>
  <c r="D87" i="7" s="1"/>
  <c r="C86" i="7"/>
  <c r="B86" i="7" s="1"/>
  <c r="C85" i="7"/>
  <c r="D85" i="7" s="1"/>
  <c r="C84" i="7"/>
  <c r="D84" i="7" s="1"/>
  <c r="C83" i="7"/>
  <c r="B83" i="7" s="1"/>
  <c r="B85" i="7" l="1"/>
  <c r="B101" i="7"/>
  <c r="B105" i="7"/>
  <c r="B113" i="7"/>
  <c r="B12" i="7"/>
  <c r="B84" i="7"/>
  <c r="B92" i="7"/>
  <c r="B108" i="7"/>
  <c r="B112" i="7"/>
  <c r="B120" i="7"/>
  <c r="B87" i="7"/>
  <c r="B91" i="7"/>
  <c r="B99" i="7"/>
  <c r="B115" i="7"/>
  <c r="B111" i="7"/>
  <c r="B119" i="7"/>
  <c r="B98" i="7"/>
  <c r="B106" i="7"/>
  <c r="B13" i="7"/>
  <c r="D83" i="7"/>
  <c r="D86" i="7"/>
  <c r="D122" i="7"/>
  <c r="D118" i="7"/>
  <c r="D121" i="7"/>
  <c r="D114" i="7"/>
  <c r="D104" i="7"/>
  <c r="D107" i="7"/>
  <c r="D97" i="7"/>
  <c r="D100" i="7"/>
  <c r="D94" i="7"/>
  <c r="D90" i="7"/>
  <c r="D93" i="7"/>
  <c r="B2" i="2"/>
  <c r="B2" i="1"/>
  <c r="C79" i="7" l="1"/>
  <c r="B79" i="7" s="1"/>
  <c r="C78" i="7"/>
  <c r="B78" i="7" s="1"/>
  <c r="D79" i="7" l="1"/>
  <c r="D78" i="7"/>
  <c r="C80" i="7"/>
  <c r="D80" i="7" s="1"/>
  <c r="C77" i="7"/>
  <c r="D77" i="7" s="1"/>
  <c r="C73" i="7"/>
  <c r="D73" i="7" s="1"/>
  <c r="C72" i="7"/>
  <c r="D72" i="7" s="1"/>
  <c r="C70" i="7"/>
  <c r="D70" i="7" s="1"/>
  <c r="C71" i="7"/>
  <c r="D71" i="7" s="1"/>
  <c r="C66" i="7"/>
  <c r="B66" i="7" s="1"/>
  <c r="C62" i="7"/>
  <c r="B62" i="7" s="1"/>
  <c r="C61" i="7"/>
  <c r="D61" i="7" s="1"/>
  <c r="C60" i="7"/>
  <c r="D60" i="7" s="1"/>
  <c r="C44" i="7"/>
  <c r="D44" i="7" s="1"/>
  <c r="C43" i="7"/>
  <c r="B43" i="7" s="1"/>
  <c r="B80" i="7" l="1"/>
  <c r="B77" i="7"/>
  <c r="B73" i="7"/>
  <c r="B72" i="7"/>
  <c r="B70" i="7"/>
  <c r="B71" i="7"/>
  <c r="D62" i="7"/>
  <c r="D66" i="7"/>
  <c r="B61" i="7"/>
  <c r="B60" i="7"/>
  <c r="B44" i="7"/>
  <c r="D43" i="7"/>
  <c r="C47" i="7" l="1"/>
  <c r="C31" i="7"/>
  <c r="C69" i="7"/>
  <c r="C76" i="7"/>
  <c r="C28" i="7"/>
  <c r="C10" i="7"/>
  <c r="C11" i="7"/>
  <c r="D47" i="7" l="1"/>
  <c r="B47" i="7"/>
  <c r="D69" i="7"/>
  <c r="B69" i="7"/>
  <c r="D10" i="7"/>
  <c r="B10" i="7"/>
  <c r="D76" i="7"/>
  <c r="B76" i="7"/>
  <c r="D31" i="7"/>
  <c r="B31" i="7"/>
  <c r="D28" i="7"/>
  <c r="B28" i="7"/>
  <c r="D11" i="7"/>
  <c r="B11" i="7"/>
</calcChain>
</file>

<file path=xl/sharedStrings.xml><?xml version="1.0" encoding="utf-8"?>
<sst xmlns="http://schemas.openxmlformats.org/spreadsheetml/2006/main" count="395" uniqueCount="219">
  <si>
    <t>Angaben zum Audit</t>
  </si>
  <si>
    <t>Zertifizierungsstelle</t>
  </si>
  <si>
    <t>Name Auditor</t>
  </si>
  <si>
    <t>Name Auskunftsperson</t>
  </si>
  <si>
    <t>Markenlizenznehmer</t>
  </si>
  <si>
    <t>Auftraggeber des Audits</t>
  </si>
  <si>
    <t>Auditart</t>
  </si>
  <si>
    <t>Auditzeit</t>
  </si>
  <si>
    <t>Anzahl festgestellter Abweichungen</t>
  </si>
  <si>
    <t>Begründung für verkürzte Auditdauer</t>
  </si>
  <si>
    <t>Ende:</t>
  </si>
  <si>
    <t>Dauer:</t>
  </si>
  <si>
    <t>Das Audit konnte nicht durchgeführt werden</t>
  </si>
  <si>
    <t>Kein Ansprechpartner vor Ort</t>
  </si>
  <si>
    <t>Zugang wurde verweigert</t>
  </si>
  <si>
    <t>X</t>
  </si>
  <si>
    <t>Ort, Datum</t>
  </si>
  <si>
    <t>Unterschrift Betriebsverantwortlicher</t>
  </si>
  <si>
    <t>Unterschrift Auditor</t>
  </si>
  <si>
    <t xml:space="preserve">        Unterschrift Betriebsverantwortlicher</t>
  </si>
  <si>
    <t>Betrieb:</t>
  </si>
  <si>
    <t>Maßnahmenplan</t>
  </si>
  <si>
    <t>Lfd. Nr.</t>
  </si>
  <si>
    <t>Beschreibung der Abweichung</t>
  </si>
  <si>
    <t>Bewertung</t>
  </si>
  <si>
    <t>Vereinbarte Korrekturmaßnahme</t>
  </si>
  <si>
    <t>Behebungsfrist</t>
  </si>
  <si>
    <t>lAbw</t>
  </si>
  <si>
    <t>sAbw</t>
  </si>
  <si>
    <t>K.O.</t>
  </si>
  <si>
    <r>
      <t xml:space="preserve">Bewertung
</t>
    </r>
    <r>
      <rPr>
        <sz val="6"/>
        <color theme="1"/>
        <rFont val="Arial"/>
        <family val="2"/>
      </rPr>
      <t>(lAbw, sAbw, K.O.)</t>
    </r>
  </si>
  <si>
    <t>Prüfkriterien</t>
  </si>
  <si>
    <t>Lfd. Nr</t>
  </si>
  <si>
    <t>Kapitel
Richtlinie</t>
  </si>
  <si>
    <t>Kriterium</t>
  </si>
  <si>
    <t>Erläuterung / 
Durchführungshinweis</t>
  </si>
  <si>
    <t>n.a.</t>
  </si>
  <si>
    <t>Beschreibung</t>
  </si>
  <si>
    <t>grau</t>
  </si>
  <si>
    <t>erfüllt</t>
  </si>
  <si>
    <r>
      <t xml:space="preserve">Auf diesem Tabellenblatt werden dokumentübergreifende Variablen definiert.
Es kann nur der Text der gelben Felder angepasst werden.
</t>
    </r>
    <r>
      <rPr>
        <b/>
        <sz val="11"/>
        <color theme="1"/>
        <rFont val="Arial"/>
        <family val="2"/>
      </rPr>
      <t xml:space="preserve">
</t>
    </r>
    <r>
      <rPr>
        <b/>
        <sz val="11"/>
        <color rgb="FFFF0000"/>
        <rFont val="Arial"/>
        <family val="2"/>
      </rPr>
      <t>ACHTUNG: DIESE SEITE NICHT DRUCKEN!</t>
    </r>
  </si>
  <si>
    <t>Spalte1</t>
  </si>
  <si>
    <t>Spalte2</t>
  </si>
  <si>
    <t>Spalte3</t>
  </si>
  <si>
    <t>Spalte4</t>
  </si>
  <si>
    <t>Spalte5</t>
  </si>
  <si>
    <t>Hilfsspalte_Num</t>
  </si>
  <si>
    <t>Hilfsspalte_Kom</t>
  </si>
  <si>
    <t>Spalte6</t>
  </si>
  <si>
    <t>Spalte7</t>
  </si>
  <si>
    <t>Spalte8</t>
  </si>
  <si>
    <t>Spalte9</t>
  </si>
  <si>
    <t>Spalte10</t>
  </si>
  <si>
    <t>Spalte11</t>
  </si>
  <si>
    <t>Spalte12</t>
  </si>
  <si>
    <t>Auditdatum:</t>
  </si>
  <si>
    <t>Drop Down Menü:</t>
  </si>
  <si>
    <t>Bewertung:</t>
  </si>
  <si>
    <t>Beginn:</t>
  </si>
  <si>
    <t>Auditdatum (TT.MM.JJJJ)</t>
  </si>
  <si>
    <t>Erstaudit:</t>
  </si>
  <si>
    <t>Folgeaudit:</t>
  </si>
  <si>
    <t>Nachaudit:</t>
  </si>
  <si>
    <t>Hiermit bestätige ich, dass die oben aufgeführten Korrekturmaßnahmen zwischen mir und dem Auditor vereinbart wurden. Die Zertifizierungsstelle ist spätestens mit Ablauf der im Maßnahmenplan festgelegten Frist über die Umsetzung einer Korrekturmaßnahme zu informieren.</t>
  </si>
  <si>
    <t>Checklisten Punkt</t>
  </si>
  <si>
    <t>1. Dokumentenüberprüfung</t>
  </si>
  <si>
    <t>4.</t>
  </si>
  <si>
    <t>5.</t>
  </si>
  <si>
    <t>6.</t>
  </si>
  <si>
    <t>7.</t>
  </si>
  <si>
    <t>8.</t>
  </si>
  <si>
    <t>9.</t>
  </si>
  <si>
    <t>10.</t>
  </si>
  <si>
    <t>11.</t>
  </si>
  <si>
    <t>Titel der Checkliste:</t>
  </si>
  <si>
    <t>Einstellungen</t>
  </si>
  <si>
    <t>Betriebsname:</t>
  </si>
  <si>
    <t>&lt;- Hier nichts eintragen</t>
  </si>
  <si>
    <t>dd.mm.yyyy</t>
  </si>
  <si>
    <t>zzzzzz</t>
  </si>
  <si>
    <t>Beschreibung / Nachweise / Belege</t>
  </si>
  <si>
    <t>EU-Zulassungsnummer</t>
  </si>
  <si>
    <t>Betrieb /auditierter Standort</t>
  </si>
  <si>
    <t xml:space="preserve">Hiermit bestätige ich die Angaben zum Betrieb und zu Durchführung des Audits. Eine Kopie des Auditberichtes (mindestens dieses Deckblattes) und des Maßnahmenplans habe ich erhalten. </t>
  </si>
  <si>
    <t>Bemerkung</t>
  </si>
  <si>
    <r>
      <t>OK?</t>
    </r>
    <r>
      <rPr>
        <vertAlign val="superscript"/>
        <sz val="10"/>
        <color theme="1"/>
        <rFont val="Arial"/>
        <family val="2"/>
      </rPr>
      <t>1</t>
    </r>
  </si>
  <si>
    <r>
      <rPr>
        <vertAlign val="superscript"/>
        <sz val="10"/>
        <color theme="1"/>
        <rFont val="Arial"/>
        <family val="2"/>
      </rPr>
      <t>1</t>
    </r>
    <r>
      <rPr>
        <sz val="10"/>
        <color theme="1"/>
        <rFont val="Arial"/>
        <family val="2"/>
      </rPr>
      <t>von der Zertifizierungsstelle auszufüllen</t>
    </r>
  </si>
  <si>
    <t>Verarbeitung Milch</t>
  </si>
  <si>
    <t>2.3</t>
  </si>
  <si>
    <t>Die Betriebsbeschreibung ist vollständig und aktuell.</t>
  </si>
  <si>
    <t>Alle Korrekturmaßnahmen aus vergangenen Audits wurden umgesetzt und damit die Abweichungen abgestellt.</t>
  </si>
  <si>
    <t>Prüfung der vorangegangenen Auditberichte.</t>
  </si>
  <si>
    <t>Ist Rohware auf Etiketten und warenbegleitenden Dokumenten entsprechend gekennzeichnet?</t>
  </si>
  <si>
    <t>2.6.1</t>
  </si>
  <si>
    <t>Dokumentation liegt in der Unternehmensakte bzw. im Unternehmen vor.</t>
  </si>
  <si>
    <t>Aktuelle Produktionsprotokolle liegen vor.</t>
  </si>
  <si>
    <t>Für jede Labelnutzung liegt das offizielle Freigabedokument vor.</t>
  </si>
  <si>
    <t>Zur Vermeidung von Verschleppung wurde eine ordnungsgemäße Reinigung der für die Verarbeitung zur Verfügung stehenden Räume durchgeführt, bzw. ein adäquates Vorgehen angewendet und dokumentiert.</t>
  </si>
  <si>
    <t>Überprüfung der Reinigungsprotokolle und Sichtprüfung.</t>
  </si>
  <si>
    <t>Eine dokumentierte Wareneingangsprüfung liegt vor.</t>
  </si>
  <si>
    <t>Ein dokumentierter Warenausgang liegt vor.</t>
  </si>
  <si>
    <t>Die Berechnung von Wareneingang und Warenausgang ergab keinen Grund zur Beanstandung.</t>
  </si>
  <si>
    <t>Stichprobenartige Berechnung des Warenstroms für einen Zeitraum von min. 4 Wochen.</t>
  </si>
  <si>
    <t>2. Dokumentenprüfung - spezieller Teil Zutaten</t>
  </si>
  <si>
    <t>5.3.1</t>
  </si>
  <si>
    <r>
      <t xml:space="preserve">TSL-Erzeugnisse der </t>
    </r>
    <r>
      <rPr>
        <b/>
        <sz val="10"/>
        <color theme="1"/>
        <rFont val="Arial"/>
        <family val="2"/>
      </rPr>
      <t>Einstiegsstufe</t>
    </r>
    <r>
      <rPr>
        <sz val="10"/>
        <color theme="1"/>
        <rFont val="Arial"/>
        <family val="2"/>
      </rPr>
      <t xml:space="preserve"> werden nur aus tierischen Zutaten hergestellt, die aus der Erzeugung der Einstiegs- und / oder Premiumstufe stammen.</t>
    </r>
  </si>
  <si>
    <t>5.3.2</t>
  </si>
  <si>
    <r>
      <t xml:space="preserve">TSL-Erzeugnisse der </t>
    </r>
    <r>
      <rPr>
        <b/>
        <sz val="10"/>
        <color theme="1"/>
        <rFont val="Arial"/>
        <family val="2"/>
      </rPr>
      <t>Premiumstufe</t>
    </r>
    <r>
      <rPr>
        <sz val="10"/>
        <color theme="1"/>
        <rFont val="Arial"/>
        <family val="2"/>
      </rPr>
      <t xml:space="preserve"> werden nur aus tierischen Zutaten hergestellt, die aus der Erzeugung der Premiumstufe stammen.</t>
    </r>
  </si>
  <si>
    <t>5.4.1</t>
  </si>
  <si>
    <t>Das verwendete Milchpulver entspricht den Anforderungen.</t>
  </si>
  <si>
    <t>Die aus technologischen Gründen zugegebenen Inhaltsstoffe betragen max. 5 % des Gesamtgewichts.</t>
  </si>
  <si>
    <t>5.4.2</t>
  </si>
  <si>
    <t>Kulturen von Mikroorganismen werden anforderungsgemäß verwendet.</t>
  </si>
  <si>
    <t>Die Anzucht und Weiterführung betriebseigener Starter erfolgt in betriebseigener Milch.</t>
  </si>
  <si>
    <t>3. Physische Prüfung</t>
  </si>
  <si>
    <t>Alle Verpackungsarten und Lieferscheine tragen das TSL-Label der entsprechenden Stufe oder eine einheitliche, eindeutige innerbetriebliche Kennzeichnung mit Einstufungshinweis.</t>
  </si>
  <si>
    <t>5.2.1</t>
  </si>
  <si>
    <r>
      <t xml:space="preserve">Rohmilch der </t>
    </r>
    <r>
      <rPr>
        <b/>
        <sz val="10"/>
        <color theme="1"/>
        <rFont val="Arial"/>
        <family val="2"/>
      </rPr>
      <t>Einstiegsstufe</t>
    </r>
    <r>
      <rPr>
        <sz val="10"/>
        <color theme="1"/>
        <rFont val="Arial"/>
        <family val="2"/>
      </rPr>
      <t xml:space="preserve"> wird getrennt von Rohmilch anderer Standards erfasst.</t>
    </r>
  </si>
  <si>
    <r>
      <t xml:space="preserve">Rohmilch der </t>
    </r>
    <r>
      <rPr>
        <b/>
        <sz val="10"/>
        <color theme="1"/>
        <rFont val="Arial"/>
        <family val="2"/>
      </rPr>
      <t>Premiumstufe</t>
    </r>
    <r>
      <rPr>
        <sz val="10"/>
        <color theme="1"/>
        <rFont val="Arial"/>
        <family val="2"/>
      </rPr>
      <t xml:space="preserve"> wird getrennt von Rohmilch anderer Standards erfasst.</t>
    </r>
  </si>
  <si>
    <t>5.2.2</t>
  </si>
  <si>
    <t>Am Abtankort ist ein System vorhanden, welches ein Abladen in einen falschen Tank verhindert.</t>
  </si>
  <si>
    <r>
      <t xml:space="preserve">Die Abpumpstation für Milch der </t>
    </r>
    <r>
      <rPr>
        <b/>
        <sz val="10"/>
        <color theme="1"/>
        <rFont val="Arial"/>
        <family val="2"/>
      </rPr>
      <t>Einstiegsstufe</t>
    </r>
    <r>
      <rPr>
        <sz val="10"/>
        <color theme="1"/>
        <rFont val="Arial"/>
        <family val="2"/>
      </rPr>
      <t xml:space="preserve"> ist gekennzeichnet.</t>
    </r>
  </si>
  <si>
    <r>
      <t xml:space="preserve">Die Abpumpstation für Milch der </t>
    </r>
    <r>
      <rPr>
        <b/>
        <sz val="10"/>
        <color theme="1"/>
        <rFont val="Arial"/>
        <family val="2"/>
      </rPr>
      <t>Premiumstufe</t>
    </r>
    <r>
      <rPr>
        <sz val="10"/>
        <color theme="1"/>
        <rFont val="Arial"/>
        <family val="2"/>
      </rPr>
      <t xml:space="preserve"> ist gekennzeichnet.</t>
    </r>
  </si>
  <si>
    <t>Bei einem Wechsel der Abpumpstation zur Übernahme der Milch erfolgt eine entsprechende Zwischenreinigung.</t>
  </si>
  <si>
    <t>5.2.3</t>
  </si>
  <si>
    <r>
      <t xml:space="preserve">Die Tanks zur Zwischenlagerung der Rohmilch der </t>
    </r>
    <r>
      <rPr>
        <b/>
        <sz val="10"/>
        <color theme="1"/>
        <rFont val="Arial"/>
        <family val="2"/>
      </rPr>
      <t>Einstiegsstufe</t>
    </r>
    <r>
      <rPr>
        <sz val="10"/>
        <color theme="1"/>
        <rFont val="Arial"/>
        <family val="2"/>
      </rPr>
      <t xml:space="preserve"> sind gekennzeichnet.</t>
    </r>
  </si>
  <si>
    <r>
      <t xml:space="preserve">Die Tanks zur Zwischenlagerung der Rohmilch der </t>
    </r>
    <r>
      <rPr>
        <b/>
        <sz val="10"/>
        <color theme="1"/>
        <rFont val="Arial"/>
        <family val="2"/>
      </rPr>
      <t>Premiumstufe</t>
    </r>
    <r>
      <rPr>
        <sz val="10"/>
        <color theme="1"/>
        <rFont val="Arial"/>
        <family val="2"/>
      </rPr>
      <t xml:space="preserve"> sind gekennzeichnet.</t>
    </r>
  </si>
  <si>
    <r>
      <t xml:space="preserve">Der Milchfluss der </t>
    </r>
    <r>
      <rPr>
        <b/>
        <sz val="10"/>
        <color theme="1"/>
        <rFont val="Arial"/>
        <family val="2"/>
      </rPr>
      <t>Einstiegsstufe</t>
    </r>
    <r>
      <rPr>
        <sz val="10"/>
        <color theme="1"/>
        <rFont val="Arial"/>
        <family val="2"/>
      </rPr>
      <t xml:space="preserve"> ist über alle Verarbeitungsstufen bis zum Abfüllen / Abpacken nachvollziehbar.</t>
    </r>
  </si>
  <si>
    <r>
      <t xml:space="preserve">Der Milchfluss der </t>
    </r>
    <r>
      <rPr>
        <b/>
        <sz val="10"/>
        <color theme="1"/>
        <rFont val="Arial"/>
        <family val="2"/>
      </rPr>
      <t>Premiumstufe</t>
    </r>
    <r>
      <rPr>
        <sz val="10"/>
        <color theme="1"/>
        <rFont val="Arial"/>
        <family val="2"/>
      </rPr>
      <t xml:space="preserve"> ist über alle Verarbeitungsstufen bis zum Abfüllen / Abpacken nachvollziehbar.</t>
    </r>
  </si>
  <si>
    <t>Nach der Verarbeitung von Milch eines "niedrigeren" Standards erfolgt vor der Verarbeitung von TSL-Milch eine Zwischenreinigung.</t>
  </si>
  <si>
    <t>Es wird eindeutig sichergestellt, dass die TSL-Ware in die richtige Verpackung gelangt, bzw. dass ausschließlich TSL-Ware in ausgelobte Verpackung gelangt.</t>
  </si>
  <si>
    <t xml:space="preserve">RL Zert 2023
3.3
</t>
  </si>
  <si>
    <t>RL Zert 2023
3.2</t>
  </si>
  <si>
    <t>RL Zert 2023 6.4.2</t>
  </si>
  <si>
    <t>Die Konformität von Waren, Produkten und Erzeugnissen kann durch Zertifikate und Lieferscheine nachgewiesen werden.</t>
  </si>
  <si>
    <t>Es werden keine Zutaten oder Zusatzstoffe verwendet, die nach der Verordnung (EG) Nr. 1830/2003 über die Rückverfolgbarkeit und Kennzeichnung von GVO deklarationspflichtig sind.</t>
  </si>
  <si>
    <t>Bei Misch- und Verarbeitungsprodukten wird die TSL-Zutat kenntlichgemacht.</t>
  </si>
  <si>
    <t>Zu jeder Zeit erfolgt eine eindeutige Trennung der TSL-Ware von Nicht-TSL-Ware.</t>
  </si>
  <si>
    <t>Tierische Nebenprodukte (Kat-3-Ware), die für die Herstellung von Heimtiernahrung gesammelt werdem, müssen separat gesammelt und transportiert, sowie eindeutig gekennzeichnet werden.</t>
  </si>
  <si>
    <t>Es ist meldepflichtig, wenn Zertifikate entzogen wurden (zum Beispiel IFS und QS), oder es zu einem Ausbruch von meldepflichtige mikrobielle Erregern gekommen ist. Ebenso sind Sabotagen oder Einbrüche auf dem Betrieb zu melden.</t>
  </si>
  <si>
    <t>Es wird kein Hühner-Lecithin verwendet.*</t>
  </si>
  <si>
    <t>Es wird kein Bienenwachs verwendet.*</t>
  </si>
  <si>
    <t>Das verwendete Milcheiweißpulver und Molkeprotein entspricht den Anforderungen.*</t>
  </si>
  <si>
    <r>
      <t>Prüfung der Produktspezifikation
Verwendung üblicher Säuerungs- und Reifungskulturen sowie Direktstarter</t>
    </r>
    <r>
      <rPr>
        <sz val="10"/>
        <rFont val="Arial"/>
        <family val="2"/>
      </rPr>
      <t>. Bei der Verwendung von betriebseigenen Startern müssen die Anzucht und die Weiterführung von Starterkulturen in betriebseigener Milch ohne Gentechnik erfolgen.</t>
    </r>
  </si>
  <si>
    <t>Die verwendeten Enzyme entsprechen den Anforderungen.</t>
  </si>
  <si>
    <r>
      <t xml:space="preserve">Separate Artikelnummern oder extra Tourennummern für Rohmilch der </t>
    </r>
    <r>
      <rPr>
        <b/>
        <sz val="10"/>
        <color theme="1"/>
        <rFont val="Arial"/>
        <family val="2"/>
      </rPr>
      <t>Einstiegsstufe</t>
    </r>
    <r>
      <rPr>
        <sz val="10"/>
        <color theme="1"/>
        <rFont val="Arial"/>
        <family val="2"/>
      </rPr>
      <t xml:space="preserve"> sind z.B. im betriebsinternen Warenwirtschaftssystem hinterlegt.</t>
    </r>
  </si>
  <si>
    <t>Aus technologischen Gründen dürfen Inhaltsstoffe der Einstiegsstufe beigemischt werden, ohne das Produkt von der Premiumstufe abzuwerten.</t>
  </si>
  <si>
    <r>
      <t xml:space="preserve">Es werden keine </t>
    </r>
    <r>
      <rPr>
        <sz val="10"/>
        <rFont val="Arial"/>
        <family val="2"/>
      </rPr>
      <t xml:space="preserve">Eier </t>
    </r>
    <r>
      <rPr>
        <sz val="10"/>
        <color theme="1"/>
        <rFont val="Arial"/>
        <family val="2"/>
      </rPr>
      <t>aus Boden- oder Volierenhaltung sowie Käfigeier – auch der aus so genannten Kleingruppenkäfigen – verwendet.*</t>
    </r>
  </si>
  <si>
    <t>Es wird kein Karmin bzw. Cochenille (E120) eingesetzt.*</t>
  </si>
  <si>
    <t>Der Systemteilnehmer erkennt die Nutzungsbedingungen und Vorgaben der Zertifizierungsstelle an.</t>
  </si>
  <si>
    <t>Der Systemteilnehmer erkennt die Nutzungsbedingungen und Vorgaben des Labelgebers an.</t>
  </si>
  <si>
    <t>Bei einer zeitlichen Trennung werden die Anforderungen an die Produktionsreihenfolge eingehalten.</t>
  </si>
  <si>
    <t>2.6.1
2.9
2.10
2.11</t>
  </si>
  <si>
    <t xml:space="preserve">Rezepturen (ggf. Spezifikationen oder Zutatenlisten) aller Produkte entsprechen den Anforderungen der RL Verarbeitung.* </t>
  </si>
  <si>
    <t>Dokumentation liegt in der Unternehmensakte bzw. im Unternehmen vor. Kontrolle der Anforderungen von zusammengesetzten Erzeugnissen, Nicht-Verfügbarkeit und weitere Zutaten tierischen Ursprungs. Für die Einhaltung der Kriterien ist der MLN verantwortlich.</t>
  </si>
  <si>
    <t>2.6
2.6.1</t>
  </si>
  <si>
    <t>TSL-systemrelevante Informationen sind an den DTSchB zu melden.*</t>
  </si>
  <si>
    <t>TSL-systemrelevante Informationen sind an die zuständige Zertifizierungsstelle zu melden.*</t>
  </si>
  <si>
    <t>2.4</t>
  </si>
  <si>
    <t>Die Eigenkontrolle wurde min. alle 12 Monate durchgeführt und ist dokumentiert.</t>
  </si>
  <si>
    <t>Abweichungen, die in der Eigenkontrolle festgestellt wurden, Korrektumaßnahmen sowie Fristen sind schriftlich festgelegt.</t>
  </si>
  <si>
    <t>Festgelegte Korrekturmaßnahmen aus der Eienkontrolle wurden fristgerecht umgesetzt und dokumentiert.*</t>
  </si>
  <si>
    <r>
      <t xml:space="preserve">Eindeutige Trennung der Milch durch getrennte Tourenplanung oder Einsatz separater Sammelwagen.
</t>
    </r>
    <r>
      <rPr>
        <b/>
        <sz val="10"/>
        <color theme="1"/>
        <rFont val="Arial"/>
        <family val="2"/>
      </rPr>
      <t xml:space="preserve">Prüfung der Premiumstufe = n.a. </t>
    </r>
  </si>
  <si>
    <r>
      <t xml:space="preserve">Eindeutige Trennung der Milch durch getrennte Tourenplanung oder Einsatz separater Sammelwagen.
</t>
    </r>
    <r>
      <rPr>
        <b/>
        <sz val="10"/>
        <color theme="1"/>
        <rFont val="Arial"/>
        <family val="2"/>
      </rPr>
      <t xml:space="preserve">Prüfung der Einstiegsstufe = n.a. </t>
    </r>
  </si>
  <si>
    <t xml:space="preserve">Prüfung der Premiumstufe = n.a. </t>
  </si>
  <si>
    <t xml:space="preserve">Prüfung der Einstiegsstufe = n.a. </t>
  </si>
  <si>
    <t>2.6.3</t>
  </si>
  <si>
    <t>2.8</t>
  </si>
  <si>
    <t>2.11</t>
  </si>
  <si>
    <t>2.7.2</t>
  </si>
  <si>
    <t>2.7.1</t>
  </si>
  <si>
    <t>2.7.3</t>
  </si>
  <si>
    <t>2.6
2.7.2</t>
  </si>
  <si>
    <t>2.7.4</t>
  </si>
  <si>
    <t>2.7.3
5.2.2</t>
  </si>
  <si>
    <t>Separate Sammelbehältnisse, eindeutige Kennzeichnung mit Einstufungshinweis
Überprüfung der Dokumentation und Abgleich der Mengen.</t>
  </si>
  <si>
    <t>2.6.3
2.7.1</t>
  </si>
  <si>
    <t>RL Zert 2023
6</t>
  </si>
  <si>
    <t>Die an die ANG bzw. BiB geknüpften Auflagen werden eingehalten.*</t>
  </si>
  <si>
    <t>Keine ANG/BiB vorhanden = n.a.
Erstaudit = n.a.</t>
  </si>
  <si>
    <t>2.7.1
2.7.2</t>
  </si>
  <si>
    <r>
      <t xml:space="preserve">Eine Identifikation von Waren der </t>
    </r>
    <r>
      <rPr>
        <b/>
        <sz val="10"/>
        <color theme="1"/>
        <rFont val="Arial"/>
        <family val="2"/>
      </rPr>
      <t>Einstiegsstufe</t>
    </r>
    <r>
      <rPr>
        <sz val="10"/>
        <color theme="1"/>
        <rFont val="Arial"/>
        <family val="2"/>
      </rPr>
      <t xml:space="preserve"> ist im Betrieb jederzeit auf allen Produktions-, Verarbeitungs- und Vertriebsstufen durch eine innerbetriebliche Kennzeichnung möglich.*</t>
    </r>
  </si>
  <si>
    <r>
      <t xml:space="preserve">Eine Identifikation von Waren der </t>
    </r>
    <r>
      <rPr>
        <b/>
        <sz val="10"/>
        <color theme="1"/>
        <rFont val="Arial"/>
        <family val="2"/>
      </rPr>
      <t>Premiumstufe</t>
    </r>
    <r>
      <rPr>
        <sz val="10"/>
        <color theme="1"/>
        <rFont val="Arial"/>
        <family val="2"/>
      </rPr>
      <t xml:space="preserve"> ist im Betrieb jederzeit auf allen Produktions-, Verarbeitungs- und Vertriebsstufen durch eine innerbetriebliche Kennzeichnung möglich.*</t>
    </r>
  </si>
  <si>
    <t>Gültig ab: 01.01.2023
*Übergangsfrist für Bestandsbetriebe (Zertifizierung vor 01.01.;  s. Richtlinie Verarbeitung, Kap. 1.2): Erfassung von Abweichungen ab 01.01., Berücksichtigung in Risikoeinstufung ab 01.07.</t>
  </si>
  <si>
    <t xml:space="preserve">Wareneingangsdokumentationen prüfen: Lieferantennachweis, Lieferscheine, Rechnungen, Etiketten. </t>
  </si>
  <si>
    <r>
      <t xml:space="preserve">Ausgangsdokumentation prüfen: Lieferscheine, Etiketten, ggfs. Rechnungen. </t>
    </r>
    <r>
      <rPr>
        <sz val="10"/>
        <color theme="9" tint="-0.249977111117893"/>
        <rFont val="Arial"/>
        <family val="2"/>
      </rPr>
      <t>Warenbegleitende Dokumente sind min. 12 Monate (nach Ablauf MHD) aufzubewahren.*</t>
    </r>
  </si>
  <si>
    <t>Überprüfung der Reinigungsprotokolle.</t>
  </si>
  <si>
    <r>
      <t xml:space="preserve">Prüfung der Produktspezifikation. Milchpulver aus: TSL-Milch, Bio-Milch erlaubt.
Verwendung von konventionellem Milchpulver </t>
    </r>
    <r>
      <rPr>
        <b/>
        <sz val="10"/>
        <color theme="1"/>
        <rFont val="Arial"/>
        <family val="2"/>
      </rPr>
      <t>K.O.</t>
    </r>
  </si>
  <si>
    <r>
      <t xml:space="preserve">Überprüfung der Produkspezifikationen anhand der Zutatenliste.
</t>
    </r>
    <r>
      <rPr>
        <b/>
        <sz val="10"/>
        <color theme="1"/>
        <rFont val="Arial"/>
        <family val="2"/>
      </rPr>
      <t>K.O.</t>
    </r>
  </si>
  <si>
    <r>
      <t xml:space="preserve">Überprüfung der Rezeptur.
</t>
    </r>
    <r>
      <rPr>
        <b/>
        <sz val="10"/>
        <color theme="1"/>
        <rFont val="Arial"/>
        <family val="2"/>
      </rPr>
      <t>K.O.</t>
    </r>
  </si>
  <si>
    <t>Überprüfung der Produktspezifikationen anhand der Zutatenliste.</t>
  </si>
  <si>
    <r>
      <rPr>
        <sz val="10"/>
        <color theme="1"/>
        <rFont val="Arial"/>
        <family val="2"/>
      </rPr>
      <t>Prüfung der letzten Eigenkontrolle.</t>
    </r>
    <r>
      <rPr>
        <b/>
        <sz val="10"/>
        <color theme="1"/>
        <rFont val="Arial"/>
        <family val="2"/>
      </rPr>
      <t xml:space="preserve">
Erstaudit = n.a.</t>
    </r>
  </si>
  <si>
    <t xml:space="preserve">Die Nutzung des Labels auf Verpackungen, Etiketten oder Werbemaßnahmen bedarf einer Freigabe des DTSchB in Form des offiziellen Freigabedokuments (PDF) inkls. der Freigabe E-Mail. Dabei ist min. eine Layoutfreigabe mit der Originalverpackung abzugleichen.
Erstaudit: Es sind alle Layoutfreigaben zu überprüfen. 
Folgeaudit: Es sind alle neu hinzu gekommenen/geänderten Produkte zu überprüfen. Keine neue bzw. geänderte Layouts = min. drei zufällige Layoutfreigaben. </t>
  </si>
  <si>
    <t>Überprüfung der Produktionsprotokolle.
Verarbeitung in absteigende Wertigkeit der Ware bei zeitlicher Trennung.
Verarbeitung getrennt nach Standards, TSL vor konventioneller Ware.</t>
  </si>
  <si>
    <r>
      <t xml:space="preserve">Lieferschein / Herkunftsnachweis prüfen.
</t>
    </r>
    <r>
      <rPr>
        <b/>
        <sz val="10"/>
        <color theme="1"/>
        <rFont val="Arial"/>
        <family val="2"/>
      </rPr>
      <t>K.O.</t>
    </r>
    <r>
      <rPr>
        <sz val="10"/>
        <color theme="1"/>
        <rFont val="Arial"/>
        <family val="2"/>
      </rPr>
      <t xml:space="preserve">
</t>
    </r>
    <r>
      <rPr>
        <b/>
        <sz val="10"/>
        <color theme="1"/>
        <rFont val="Arial"/>
        <family val="2"/>
      </rPr>
      <t xml:space="preserve">Prüfung der Premiumstufe = n.a. </t>
    </r>
  </si>
  <si>
    <r>
      <t xml:space="preserve">Lieferschein / Herkunftsnachweis prüfen.
</t>
    </r>
    <r>
      <rPr>
        <b/>
        <sz val="10"/>
        <color theme="1"/>
        <rFont val="Arial"/>
        <family val="2"/>
      </rPr>
      <t>K.O.</t>
    </r>
    <r>
      <rPr>
        <sz val="10"/>
        <color theme="1"/>
        <rFont val="Arial"/>
        <family val="2"/>
      </rPr>
      <t xml:space="preserve">
</t>
    </r>
    <r>
      <rPr>
        <b/>
        <sz val="10"/>
        <color theme="1"/>
        <rFont val="Arial"/>
        <family val="2"/>
      </rPr>
      <t xml:space="preserve">Prüfung der Einstiegsstufe = n.a. </t>
    </r>
  </si>
  <si>
    <r>
      <t xml:space="preserve">Prüfung der Produktspezifikation.  Milcheiweißpulver und Molkeprotein aus: TSL-Milch, Bio-Milch erlaubt.
Verwendung von konventionellem Milcheiweißpulver und Molkeprotein 
</t>
    </r>
    <r>
      <rPr>
        <b/>
        <sz val="10"/>
        <color theme="1"/>
        <rFont val="Arial"/>
        <family val="2"/>
      </rPr>
      <t>K.O.</t>
    </r>
  </si>
  <si>
    <t>Dokumentenprüfung.</t>
  </si>
  <si>
    <r>
      <t xml:space="preserve">Prüfung der Produktspezifikation.
Mikrobielles Lab, gentechnikfreie Labaustauschstoffe (z.B. Rhizomucor miehei, Rhizomucor pusillus, Endothia parasitica) und pflanzliche Enzyme sowie Laktase dürfen verwendet werden.
Verwendung von Lab und Labaustauschstoffen, die aus Tieren gewonnen wurden (wie Kälberlab und HEW-Lysozym) und rekombinantes Chymosin 
</t>
    </r>
    <r>
      <rPr>
        <b/>
        <sz val="10"/>
        <color theme="1"/>
        <rFont val="Arial"/>
        <family val="2"/>
      </rPr>
      <t>K.O.</t>
    </r>
  </si>
  <si>
    <t>Gilt auch für Kleinpackungen, Großverpackungen und Umkartons. Für Dokumente, Schilder etc. genügt eine Abkürzung mit Einstufungshinweis (z.B. TSL E, TSL *, TSL 1). Bei Kartons, die nicht für den Verbraucher sichtbar sind, genügt das Label in schwarz-weiß oder eine der oben genannten Abkürzungen auf dem Etikett. Bei den für den Verbraucher sichtbaren Verpackungen gilt Punkt 1.10.</t>
  </si>
  <si>
    <t>Ansicht der Zutatenliste oder Etikett (nabensgebende Bestandteile oder Zutatenkennzeichnung).</t>
  </si>
  <si>
    <t>Trennung während der Bearbeitung der TSL-Ware von Nicht-TSL-Ware.</t>
  </si>
  <si>
    <r>
      <t xml:space="preserve">Die TSL-Rohmilch muss im Wareneingang einer Artikelnummer oder Tourennummer eindeutig zugewiesen werden. Prüfung des Warenwirtschaftssystems.
</t>
    </r>
    <r>
      <rPr>
        <b/>
        <sz val="10"/>
        <color theme="1"/>
        <rFont val="Arial"/>
        <family val="2"/>
      </rPr>
      <t xml:space="preserve">Prüfung der Premiumstufe = n.a. </t>
    </r>
  </si>
  <si>
    <r>
      <t xml:space="preserve">Die TSL-Rohmilch muss im Wareneingang einer Artikelnummer oder Tourennummer eindeutig zugewiesen werden. Prüfung des Warenwirtschaftssystems.
</t>
    </r>
    <r>
      <rPr>
        <b/>
        <sz val="10"/>
        <color theme="1"/>
        <rFont val="Arial"/>
        <family val="2"/>
      </rPr>
      <t xml:space="preserve">Prüfung der Einstiegsstufe = n.a. </t>
    </r>
  </si>
  <si>
    <r>
      <t xml:space="preserve">Separate Artikelnummern oder extra Tourennummern für Rohmilch der </t>
    </r>
    <r>
      <rPr>
        <b/>
        <sz val="10"/>
        <color theme="1"/>
        <rFont val="Arial"/>
        <family val="2"/>
      </rPr>
      <t>Premiumstufe</t>
    </r>
    <r>
      <rPr>
        <sz val="10"/>
        <color theme="1"/>
        <rFont val="Arial"/>
        <family val="2"/>
      </rPr>
      <t xml:space="preserve"> sind z.B. im betriebsinternen Warenwirtschaftssystem hinterlegt.</t>
    </r>
  </si>
  <si>
    <t>Z.B. Datenträger, die beim Verwiegen der TSL-Milch schon mit der Artikelnummer der TSL-Rohmilch beschrieben werden</t>
  </si>
  <si>
    <r>
      <t xml:space="preserve">Ist TSL.-Ware immer konsequent und systhematisch von Nicht-TSL-Ware getrennt?
Z.B. unverwechselbare Kennzeichnung der Waren, Kisten, Stellflächen etc.
</t>
    </r>
    <r>
      <rPr>
        <b/>
        <sz val="10"/>
        <color theme="1"/>
        <rFont val="Arial"/>
        <family val="2"/>
      </rPr>
      <t xml:space="preserve">Prüfung der Premiumstufe = n.a. </t>
    </r>
    <r>
      <rPr>
        <sz val="10"/>
        <color theme="1"/>
        <rFont val="Arial"/>
        <family val="2"/>
      </rPr>
      <t xml:space="preserve"> </t>
    </r>
  </si>
  <si>
    <r>
      <t xml:space="preserve">Ist TSL-Ware immer konsequent und systematisch von nicht-TSL-Ware getrennt? 
Z.B. unverwechselbare Kennzeichnung der Waren, Kisten, Stellflächen etc.
</t>
    </r>
    <r>
      <rPr>
        <b/>
        <sz val="10"/>
        <color theme="1"/>
        <rFont val="Arial"/>
        <family val="2"/>
      </rPr>
      <t xml:space="preserve">Prüfung der Einstiegsstufe = n.a.   </t>
    </r>
    <r>
      <rPr>
        <sz val="10"/>
        <color theme="1"/>
        <rFont val="Arial"/>
        <family val="2"/>
      </rPr>
      <t xml:space="preserve"> </t>
    </r>
  </si>
  <si>
    <t>Eindeutiges System zur Rückverfolgbarkeit z.B. über Artikelnummern ist etabliert.</t>
  </si>
  <si>
    <t>Eine aktuelle TSL-Sortimentsliste liegt vor.</t>
  </si>
  <si>
    <r>
      <t xml:space="preserve">Dokumentation liegt in der Unternehmensakte bzw. in jedem Unternehmen vor. </t>
    </r>
    <r>
      <rPr>
        <sz val="10"/>
        <color theme="9" tint="-0.249977111117893"/>
        <rFont val="Arial"/>
        <family val="2"/>
      </rPr>
      <t>Die TSL-Sortimentsliste ist spätestens zu den Stichtagen 15. Januar und 01. Juli aktualisiert worden.*</t>
    </r>
  </si>
  <si>
    <t>Nachweis über einen gültigen Vertrag mit der Zertifizierungsgesellschaft wird in der Betriebsbeschreibung bestätigt.</t>
  </si>
  <si>
    <r>
      <t xml:space="preserve">Es wurde anhand der Punkte dieser Checkliste eine Eigenkontrolle zum TSL durchgeführt. Die Eigenkontrolle enthält Datum und Unterschrift. Interne Systeme zur Eigenkontrolle, die auf dem Betrieb etabliert sind, können genutzt werden. Alle Punkte der aktuellen Checkliste müssen dabei enthalten sein. 
</t>
    </r>
    <r>
      <rPr>
        <b/>
        <sz val="10"/>
        <rFont val="Arial"/>
        <family val="2"/>
      </rPr>
      <t>Erstaudit = n.a.</t>
    </r>
    <r>
      <rPr>
        <sz val="10"/>
        <rFont val="Arial"/>
        <family val="2"/>
      </rPr>
      <t xml:space="preserve"> </t>
    </r>
  </si>
  <si>
    <r>
      <t xml:space="preserve">Abgleich der Betriebsbeschreibung, ggf. Korrektur bei betrieblichen Veränderungen. 
Es ist die → </t>
    </r>
    <r>
      <rPr>
        <b/>
        <sz val="10"/>
        <color theme="1"/>
        <rFont val="Arial"/>
        <family val="2"/>
      </rPr>
      <t>Betriebsbeschreibung Verarbeitung</t>
    </r>
    <r>
      <rPr>
        <sz val="10"/>
        <color theme="1"/>
        <rFont val="Arial"/>
        <family val="2"/>
      </rPr>
      <t xml:space="preserve"> zu verwenden.</t>
    </r>
  </si>
  <si>
    <t>Nachweis wird in der Betriebsbeschreibung bestätigt.
Diese enthält u.a. die Datenschutzerklärung und eine Einwilligung zur Dateneinsicht durch den Deutschen Tierschutzbund.</t>
  </si>
  <si>
    <t>5.3</t>
  </si>
  <si>
    <t>5.3.3</t>
  </si>
  <si>
    <t>5.3.4</t>
  </si>
  <si>
    <r>
      <t xml:space="preserve">Reinigungsprotokoll prüfen.
Als Reinigung wird aktzeptiert bspw. Trockenausschub, Hauptreinigung, Zwischenreinigung. Wenn technisch unvermeidbar, ist Spülen durch Mischphasen möglich. </t>
    </r>
    <r>
      <rPr>
        <sz val="10"/>
        <color theme="9" tint="-0.249977111117893"/>
        <rFont val="Arial"/>
        <family val="2"/>
      </rPr>
      <t>Mischphasenprotokoll prüfen.*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</si>
</sst>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0.0"/>
  </numFmts>
  <fonts count="24"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4"/>
      <color rgb="FF009EE3"/>
      <name val="Arial"/>
      <family val="2"/>
    </font>
    <font>
      <sz val="10"/>
      <color theme="1"/>
      <name val="Arial"/>
      <family val="2"/>
    </font>
    <font>
      <b/>
      <sz val="10"/>
      <color theme="1"/>
      <name val="Arial"/>
      <family val="2"/>
    </font>
    <font>
      <sz val="8"/>
      <color theme="1"/>
      <name val="Arial"/>
      <family val="2"/>
    </font>
    <font>
      <sz val="6"/>
      <color theme="1"/>
      <name val="Arial"/>
      <family val="2"/>
    </font>
    <font>
      <b/>
      <sz val="11"/>
      <color theme="1"/>
      <name val="Arial"/>
      <family val="2"/>
    </font>
    <font>
      <b/>
      <sz val="11"/>
      <color rgb="FFFF0000"/>
      <name val="Arial"/>
      <family val="2"/>
    </font>
    <font>
      <sz val="11"/>
      <color rgb="FFFF0000"/>
      <name val="Arial"/>
      <family val="2"/>
    </font>
    <font>
      <sz val="10"/>
      <color theme="1"/>
      <name val="Arial"/>
      <family val="2"/>
    </font>
    <font>
      <sz val="10"/>
      <color theme="1"/>
      <name val="Arial"/>
      <family val="2"/>
    </font>
    <font>
      <sz val="11"/>
      <color rgb="FF3F3F76"/>
      <name val="Arial"/>
      <family val="2"/>
    </font>
    <font>
      <sz val="11"/>
      <name val="Arial"/>
      <family val="2"/>
    </font>
    <font>
      <vertAlign val="superscript"/>
      <sz val="10"/>
      <color theme="1"/>
      <name val="Arial"/>
      <family val="2"/>
    </font>
    <font>
      <sz val="10"/>
      <name val="Arial"/>
      <family val="2"/>
    </font>
    <font>
      <sz val="9"/>
      <color theme="1"/>
      <name val="Arial"/>
      <family val="2"/>
    </font>
    <font>
      <sz val="10"/>
      <color theme="9" tint="-0.249977111117893"/>
      <name val="Arial"/>
      <family val="2"/>
    </font>
    <font>
      <b/>
      <sz val="10"/>
      <name val="Arial"/>
      <family val="2"/>
    </font>
  </fonts>
  <fills count="8">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rgb="FFFFCC99"/>
      </patternFill>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theme="1"/>
      </bottom>
      <diagonal/>
    </border>
  </borders>
  <cellStyleXfs count="2">
    <xf numFmtId="0" fontId="0" fillId="0" borderId="0"/>
    <xf numFmtId="0" fontId="17" fillId="4" borderId="12" applyNumberFormat="0" applyAlignment="0" applyProtection="0"/>
  </cellStyleXfs>
  <cellXfs count="160">
    <xf numFmtId="0" fontId="0" fillId="0" borderId="0" xfId="0"/>
    <xf numFmtId="0" fontId="8" fillId="0" borderId="0" xfId="0" applyFont="1" applyProtection="1"/>
    <xf numFmtId="0" fontId="8" fillId="0" borderId="0" xfId="0" applyFont="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6" fillId="0" borderId="0" xfId="0" applyFont="1" applyProtection="1"/>
    <xf numFmtId="0" fontId="6" fillId="0" borderId="0" xfId="0" applyFont="1" applyAlignment="1" applyProtection="1">
      <alignment horizontal="right"/>
    </xf>
    <xf numFmtId="0" fontId="12" fillId="0" borderId="0" xfId="0" applyFont="1" applyAlignment="1" applyProtection="1">
      <alignment horizontal="center"/>
    </xf>
    <xf numFmtId="0" fontId="6" fillId="0" borderId="2" xfId="0" applyFont="1" applyBorder="1" applyAlignment="1" applyProtection="1"/>
    <xf numFmtId="0" fontId="6" fillId="0" borderId="0" xfId="0" applyFont="1" applyAlignment="1" applyProtection="1">
      <alignment vertical="center"/>
    </xf>
    <xf numFmtId="0" fontId="6" fillId="0" borderId="1" xfId="0" applyFont="1" applyBorder="1" applyAlignment="1" applyProtection="1">
      <alignment vertical="center"/>
    </xf>
    <xf numFmtId="0" fontId="6" fillId="0" borderId="1" xfId="0" applyFont="1" applyFill="1" applyBorder="1" applyAlignment="1" applyProtection="1">
      <alignment horizontal="right" vertical="center"/>
    </xf>
    <xf numFmtId="164" fontId="8" fillId="0" borderId="1" xfId="0" applyNumberFormat="1" applyFont="1" applyBorder="1" applyAlignment="1" applyProtection="1">
      <alignment horizontal="center" vertical="center"/>
      <protection locked="0"/>
    </xf>
    <xf numFmtId="20"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6" fillId="0" borderId="0" xfId="0" applyFont="1" applyAlignment="1" applyProtection="1">
      <alignment horizontal="center" vertical="center"/>
    </xf>
    <xf numFmtId="0" fontId="10" fillId="0" borderId="0" xfId="0" applyFont="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right" vertical="center"/>
    </xf>
    <xf numFmtId="0" fontId="6" fillId="0" borderId="2" xfId="0" applyFont="1" applyBorder="1" applyAlignment="1" applyProtection="1">
      <alignment vertical="center"/>
    </xf>
    <xf numFmtId="0" fontId="6" fillId="0" borderId="2" xfId="0" applyFont="1" applyBorder="1" applyAlignment="1" applyProtection="1">
      <alignment horizontal="center" vertical="center"/>
    </xf>
    <xf numFmtId="0" fontId="6" fillId="0" borderId="0" xfId="0" applyFont="1" applyAlignment="1" applyProtection="1">
      <alignment horizontal="left" vertical="center"/>
    </xf>
    <xf numFmtId="1"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165" fontId="8" fillId="0" borderId="0" xfId="0" applyNumberFormat="1" applyFont="1" applyBorder="1" applyAlignment="1" applyProtection="1">
      <alignment horizontal="center" vertical="center"/>
    </xf>
    <xf numFmtId="0" fontId="8" fillId="0" borderId="0" xfId="0" applyFont="1" applyBorder="1" applyAlignment="1" applyProtection="1">
      <alignment horizontal="center" vertical="center"/>
    </xf>
    <xf numFmtId="0" fontId="7" fillId="0" borderId="0" xfId="0" applyFont="1" applyAlignment="1" applyProtection="1">
      <alignment vertical="center"/>
    </xf>
    <xf numFmtId="0" fontId="8"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left" vertical="center" wrapText="1"/>
    </xf>
    <xf numFmtId="0" fontId="6" fillId="0" borderId="2" xfId="0" applyFont="1" applyBorder="1" applyProtection="1"/>
    <xf numFmtId="0" fontId="8" fillId="0" borderId="0" xfId="0" applyFont="1" applyBorder="1" applyAlignment="1" applyProtection="1">
      <alignment horizontal="left" vertical="center" wrapText="1"/>
    </xf>
    <xf numFmtId="0" fontId="8" fillId="0" borderId="0" xfId="0" applyFont="1" applyBorder="1" applyAlignment="1" applyProtection="1">
      <alignment vertical="center" wrapText="1"/>
    </xf>
    <xf numFmtId="1" fontId="8" fillId="0" borderId="0" xfId="0" applyNumberFormat="1" applyFont="1" applyBorder="1" applyAlignment="1" applyProtection="1">
      <alignment horizontal="left" vertical="center"/>
      <protection locked="0"/>
    </xf>
    <xf numFmtId="165" fontId="8" fillId="0" borderId="0" xfId="0" applyNumberFormat="1" applyFont="1" applyBorder="1" applyAlignment="1" applyProtection="1">
      <alignment horizontal="center" vertical="center"/>
      <protection locked="0"/>
    </xf>
    <xf numFmtId="0" fontId="8" fillId="0" borderId="0" xfId="0" applyFont="1" applyProtection="1">
      <protection locked="0"/>
    </xf>
    <xf numFmtId="0" fontId="8" fillId="0" borderId="0" xfId="0" applyFont="1" applyBorder="1" applyAlignment="1" applyProtection="1">
      <alignment horizontal="left" vertical="center" wrapText="1"/>
      <protection locked="0"/>
    </xf>
    <xf numFmtId="0" fontId="8" fillId="0" borderId="0" xfId="0" applyFont="1" applyBorder="1" applyProtection="1">
      <protection locked="0"/>
    </xf>
    <xf numFmtId="14" fontId="14" fillId="3" borderId="1" xfId="0" applyNumberFormat="1" applyFont="1" applyFill="1" applyBorder="1" applyAlignment="1" applyProtection="1">
      <alignment horizontal="right" vertical="center"/>
      <protection locked="0"/>
    </xf>
    <xf numFmtId="0" fontId="14" fillId="3" borderId="1" xfId="0" applyFont="1" applyFill="1" applyBorder="1" applyAlignment="1" applyProtection="1">
      <alignment horizontal="right" vertical="center"/>
      <protection locked="0"/>
    </xf>
    <xf numFmtId="1" fontId="15" fillId="0" borderId="0" xfId="0" applyNumberFormat="1" applyFont="1" applyBorder="1" applyAlignment="1" applyProtection="1">
      <alignment horizontal="left" vertical="center"/>
      <protection locked="0"/>
    </xf>
    <xf numFmtId="165" fontId="15" fillId="0" borderId="0" xfId="0" applyNumberFormat="1" applyFont="1" applyBorder="1" applyAlignment="1" applyProtection="1">
      <alignment horizontal="center" vertical="center"/>
      <protection locked="0"/>
    </xf>
    <xf numFmtId="49" fontId="15" fillId="0" borderId="0" xfId="0" applyNumberFormat="1"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14" fontId="8" fillId="0" borderId="0" xfId="0" applyNumberFormat="1" applyFont="1" applyAlignment="1" applyProtection="1">
      <alignment horizontal="right" vertical="center"/>
      <protection locked="0"/>
    </xf>
    <xf numFmtId="0" fontId="4" fillId="0" borderId="1" xfId="0" applyFont="1" applyBorder="1" applyAlignment="1" applyProtection="1">
      <alignment vertical="center"/>
    </xf>
    <xf numFmtId="0" fontId="8" fillId="0" borderId="0" xfId="0" applyFont="1" applyAlignment="1" applyProtection="1">
      <alignment wrapText="1"/>
      <protection locked="0"/>
    </xf>
    <xf numFmtId="0" fontId="16"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left" vertical="center"/>
    </xf>
    <xf numFmtId="0" fontId="2" fillId="0" borderId="1" xfId="0" applyFont="1" applyBorder="1" applyAlignment="1" applyProtection="1">
      <alignment vertical="center"/>
    </xf>
    <xf numFmtId="0" fontId="1" fillId="0" borderId="1" xfId="0" applyFont="1" applyBorder="1" applyAlignment="1" applyProtection="1">
      <alignment vertical="center"/>
    </xf>
    <xf numFmtId="0" fontId="1" fillId="0" borderId="0" xfId="0" applyFont="1" applyAlignment="1" applyProtection="1">
      <alignment vertical="center"/>
    </xf>
    <xf numFmtId="14" fontId="6" fillId="0" borderId="0" xfId="0" applyNumberFormat="1" applyFont="1" applyAlignment="1" applyProtection="1">
      <alignment horizontal="right" vertical="center"/>
      <protection locked="0"/>
    </xf>
    <xf numFmtId="0" fontId="18" fillId="5" borderId="1" xfId="0" applyFont="1" applyFill="1" applyBorder="1" applyAlignment="1" applyProtection="1">
      <alignment horizontal="right" vertical="center"/>
    </xf>
    <xf numFmtId="0" fontId="17" fillId="0" borderId="13" xfId="1" applyFill="1" applyBorder="1" applyAlignment="1" applyProtection="1">
      <alignment horizontal="center" vertical="center"/>
      <protection locked="0"/>
    </xf>
    <xf numFmtId="0" fontId="8" fillId="0" borderId="0" xfId="0" applyFont="1" applyAlignment="1" applyProtection="1">
      <alignment horizontal="left"/>
    </xf>
    <xf numFmtId="0" fontId="8" fillId="0" borderId="0" xfId="0" applyFont="1" applyAlignment="1" applyProtection="1">
      <alignment horizontal="left" vertical="center"/>
    </xf>
    <xf numFmtId="0" fontId="1" fillId="0" borderId="1" xfId="0" applyFont="1" applyFill="1" applyBorder="1" applyAlignment="1" applyProtection="1">
      <alignment horizontal="right" vertical="center"/>
    </xf>
    <xf numFmtId="0" fontId="5" fillId="5" borderId="1" xfId="0" applyFont="1" applyFill="1" applyBorder="1" applyAlignment="1" applyProtection="1">
      <alignment horizontal="right" vertical="center"/>
    </xf>
    <xf numFmtId="0" fontId="8" fillId="7" borderId="0" xfId="0" applyFont="1" applyFill="1" applyBorder="1" applyAlignment="1" applyProtection="1">
      <alignment horizontal="center" vertical="center"/>
      <protection locked="0"/>
    </xf>
    <xf numFmtId="0" fontId="16" fillId="0" borderId="0"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8" fillId="0" borderId="0" xfId="0" applyFont="1" applyAlignment="1" applyProtection="1">
      <alignment horizontal="left" vertical="center"/>
      <protection locked="0"/>
    </xf>
    <xf numFmtId="0" fontId="8" fillId="0" borderId="4" xfId="0" applyFont="1" applyBorder="1" applyAlignment="1" applyProtection="1">
      <alignment horizontal="center" vertical="center"/>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7" fillId="0" borderId="0" xfId="0" applyFont="1" applyAlignment="1" applyProtection="1">
      <alignment vertical="center"/>
      <protection locked="0"/>
    </xf>
    <xf numFmtId="0" fontId="10" fillId="0" borderId="0" xfId="0" applyFont="1" applyAlignment="1" applyProtection="1">
      <alignment vertical="center"/>
      <protection locked="0"/>
    </xf>
    <xf numFmtId="0" fontId="8" fillId="0" borderId="0" xfId="0" applyFont="1" applyFill="1" applyAlignment="1" applyProtection="1">
      <alignment horizontal="center" vertical="center"/>
      <protection locked="0"/>
    </xf>
    <xf numFmtId="0" fontId="8" fillId="0" borderId="0" xfId="0" applyFont="1" applyFill="1" applyProtection="1">
      <protection locked="0"/>
    </xf>
    <xf numFmtId="49" fontId="8" fillId="0" borderId="0" xfId="0" applyNumberFormat="1" applyFont="1" applyBorder="1" applyAlignment="1" applyProtection="1">
      <alignment horizontal="left" vertical="center" wrapText="1"/>
      <protection locked="0"/>
    </xf>
    <xf numFmtId="0" fontId="8" fillId="0" borderId="0" xfId="0" applyFont="1" applyAlignment="1" applyProtection="1">
      <alignment horizontal="left"/>
      <protection locked="0"/>
    </xf>
    <xf numFmtId="0" fontId="8" fillId="0" borderId="0" xfId="0" applyFont="1" applyAlignment="1" applyProtection="1">
      <alignment horizontal="center"/>
      <protection locked="0"/>
    </xf>
    <xf numFmtId="49" fontId="8" fillId="0" borderId="0" xfId="0" applyNumberFormat="1" applyFont="1" applyProtection="1">
      <protection locked="0"/>
    </xf>
    <xf numFmtId="0" fontId="8" fillId="0" borderId="0" xfId="0" applyNumberFormat="1" applyFont="1" applyBorder="1" applyAlignment="1" applyProtection="1">
      <alignment horizontal="left" vertical="center" wrapText="1"/>
    </xf>
    <xf numFmtId="165" fontId="8" fillId="0" borderId="0" xfId="0" applyNumberFormat="1" applyFont="1" applyBorder="1" applyAlignment="1" applyProtection="1">
      <alignment horizontal="center" vertical="center" wrapText="1"/>
    </xf>
    <xf numFmtId="0" fontId="8" fillId="0" borderId="0" xfId="0" applyNumberFormat="1" applyFont="1" applyBorder="1" applyAlignment="1" applyProtection="1">
      <alignment horizontal="center" vertical="center" wrapText="1"/>
    </xf>
    <xf numFmtId="49" fontId="8" fillId="0" borderId="0" xfId="0" applyNumberFormat="1"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0" borderId="0" xfId="0" applyFont="1" applyFill="1" applyBorder="1" applyAlignment="1" applyProtection="1">
      <alignment vertical="center" wrapText="1"/>
    </xf>
    <xf numFmtId="49" fontId="20" fillId="0" borderId="0" xfId="0" applyNumberFormat="1" applyFont="1" applyFill="1" applyBorder="1" applyAlignment="1" applyProtection="1">
      <alignment horizontal="left" vertical="center" wrapText="1"/>
    </xf>
    <xf numFmtId="0" fontId="16" fillId="0" borderId="0" xfId="0" applyNumberFormat="1" applyFont="1" applyBorder="1" applyAlignment="1" applyProtection="1">
      <alignment horizontal="left" vertical="center"/>
    </xf>
    <xf numFmtId="165" fontId="16" fillId="0" borderId="0" xfId="0" applyNumberFormat="1" applyFont="1" applyBorder="1" applyAlignment="1" applyProtection="1">
      <alignment horizontal="center" vertical="center"/>
    </xf>
    <xf numFmtId="0" fontId="16" fillId="0" borderId="0" xfId="0" applyNumberFormat="1" applyFont="1" applyBorder="1" applyAlignment="1" applyProtection="1">
      <alignment horizontal="center" vertical="center"/>
    </xf>
    <xf numFmtId="0" fontId="20" fillId="0" borderId="0" xfId="0" applyFont="1" applyBorder="1" applyAlignment="1" applyProtection="1">
      <alignment vertical="center" wrapText="1"/>
    </xf>
    <xf numFmtId="0" fontId="9" fillId="0" borderId="0" xfId="0" applyFont="1" applyFill="1" applyBorder="1" applyAlignment="1" applyProtection="1">
      <alignment vertical="center" wrapText="1"/>
    </xf>
    <xf numFmtId="0" fontId="8" fillId="6" borderId="0" xfId="0" applyFont="1" applyFill="1" applyBorder="1" applyAlignment="1" applyProtection="1">
      <alignment horizontal="left" vertical="center" wrapText="1"/>
    </xf>
    <xf numFmtId="0" fontId="9" fillId="6" borderId="0" xfId="0" applyFont="1" applyFill="1" applyBorder="1" applyAlignment="1" applyProtection="1">
      <alignment vertical="center" wrapText="1"/>
    </xf>
    <xf numFmtId="0" fontId="20" fillId="0" borderId="0" xfId="0" applyFont="1" applyFill="1" applyBorder="1" applyAlignment="1" applyProtection="1">
      <alignment horizontal="left" vertical="center" wrapText="1"/>
    </xf>
    <xf numFmtId="0" fontId="20" fillId="0" borderId="0" xfId="0" applyFont="1" applyFill="1" applyBorder="1" applyAlignment="1" applyProtection="1">
      <alignment vertical="center" wrapText="1"/>
    </xf>
    <xf numFmtId="0" fontId="8" fillId="0" borderId="0" xfId="0" applyFont="1" applyFill="1" applyAlignment="1" applyProtection="1">
      <alignment horizontal="left" vertical="center" wrapText="1"/>
    </xf>
    <xf numFmtId="0" fontId="8" fillId="0" borderId="0" xfId="0" applyFont="1" applyAlignment="1" applyProtection="1">
      <alignment vertical="center" wrapText="1"/>
    </xf>
    <xf numFmtId="49" fontId="8" fillId="0" borderId="0" xfId="0" applyNumberFormat="1" applyFont="1" applyFill="1" applyBorder="1" applyAlignment="1" applyProtection="1">
      <alignment vertical="center" wrapText="1"/>
    </xf>
    <xf numFmtId="0" fontId="8" fillId="0" borderId="0" xfId="0" applyNumberFormat="1" applyFont="1" applyBorder="1" applyAlignment="1" applyProtection="1">
      <alignment horizontal="center" vertical="center"/>
    </xf>
    <xf numFmtId="0" fontId="8" fillId="6" borderId="0" xfId="0" applyFont="1" applyFill="1" applyBorder="1" applyAlignment="1" applyProtection="1">
      <alignment vertical="center" wrapText="1"/>
    </xf>
    <xf numFmtId="1" fontId="15" fillId="0" borderId="0" xfId="0" applyNumberFormat="1" applyFont="1" applyBorder="1" applyAlignment="1" applyProtection="1">
      <alignment horizontal="left" vertical="center"/>
    </xf>
    <xf numFmtId="0" fontId="9" fillId="0" borderId="0" xfId="0" applyFont="1" applyBorder="1" applyAlignment="1" applyProtection="1">
      <alignment vertical="center" wrapText="1"/>
    </xf>
    <xf numFmtId="165" fontId="15" fillId="0" borderId="0" xfId="0" applyNumberFormat="1" applyFont="1" applyBorder="1" applyAlignment="1" applyProtection="1">
      <alignment horizontal="center" vertical="center"/>
    </xf>
    <xf numFmtId="49" fontId="20" fillId="0" borderId="0" xfId="0" applyNumberFormat="1" applyFont="1" applyFill="1" applyBorder="1" applyAlignment="1" applyProtection="1">
      <alignment vertical="center" wrapText="1"/>
    </xf>
    <xf numFmtId="49" fontId="21" fillId="0" borderId="1" xfId="0" applyNumberFormat="1" applyFont="1" applyFill="1" applyBorder="1" applyAlignment="1" applyProtection="1">
      <alignment vertical="center"/>
    </xf>
    <xf numFmtId="0" fontId="8" fillId="0" borderId="1" xfId="0" applyFont="1" applyBorder="1" applyAlignment="1" applyProtection="1">
      <alignment horizontal="left" vertical="center" wrapText="1"/>
    </xf>
    <xf numFmtId="0" fontId="6" fillId="0" borderId="3" xfId="0" applyFont="1" applyBorder="1" applyAlignment="1" applyProtection="1">
      <alignment horizontal="left"/>
    </xf>
    <xf numFmtId="49" fontId="8" fillId="0" borderId="1" xfId="0" applyNumberFormat="1" applyFont="1" applyBorder="1" applyAlignment="1" applyProtection="1">
      <alignment horizontal="left" vertical="center" wrapText="1"/>
      <protection locked="0"/>
    </xf>
    <xf numFmtId="14" fontId="8" fillId="0" borderId="1" xfId="0" applyNumberFormat="1" applyFont="1" applyBorder="1" applyAlignment="1" applyProtection="1">
      <alignment horizontal="center" vertical="center"/>
      <protection locked="0"/>
    </xf>
    <xf numFmtId="0" fontId="8" fillId="0" borderId="0" xfId="0" applyFont="1" applyAlignment="1" applyProtection="1">
      <alignment horizontal="left"/>
    </xf>
    <xf numFmtId="0" fontId="8" fillId="0" borderId="1" xfId="0" applyFont="1" applyBorder="1" applyAlignment="1" applyProtection="1">
      <alignment horizontal="left" vertical="center"/>
    </xf>
    <xf numFmtId="0" fontId="6" fillId="0" borderId="3" xfId="0" applyFont="1" applyBorder="1" applyAlignment="1" applyProtection="1">
      <alignment horizontal="right" vertical="center"/>
    </xf>
    <xf numFmtId="0" fontId="6" fillId="0" borderId="3" xfId="0" applyFont="1" applyBorder="1" applyAlignment="1" applyProtection="1">
      <alignment horizontal="center"/>
    </xf>
    <xf numFmtId="0" fontId="9" fillId="0" borderId="0" xfId="0" applyFont="1" applyAlignment="1" applyProtection="1">
      <alignment horizontal="left" vertical="center" wrapText="1"/>
    </xf>
    <xf numFmtId="0" fontId="8" fillId="0" borderId="1" xfId="0" applyFont="1" applyBorder="1" applyAlignment="1" applyProtection="1">
      <alignment horizontal="left" vertical="center" wrapText="1"/>
      <protection locked="0"/>
    </xf>
    <xf numFmtId="0" fontId="6" fillId="0" borderId="2" xfId="0" applyFont="1" applyBorder="1" applyAlignment="1" applyProtection="1">
      <alignment horizontal="left" wrapText="1"/>
      <protection locked="0"/>
    </xf>
    <xf numFmtId="0" fontId="7" fillId="0" borderId="0" xfId="0" applyFont="1" applyAlignment="1" applyProtection="1">
      <alignment horizontal="center" vertical="center"/>
    </xf>
    <xf numFmtId="0" fontId="9" fillId="2" borderId="1" xfId="0" applyFont="1" applyFill="1" applyBorder="1" applyAlignment="1" applyProtection="1">
      <alignment horizontal="center" vertical="center" wrapText="1"/>
    </xf>
    <xf numFmtId="0" fontId="6" fillId="0" borderId="3" xfId="0" applyFont="1" applyBorder="1" applyAlignment="1" applyProtection="1">
      <alignment horizontal="left" vertical="center"/>
    </xf>
    <xf numFmtId="0" fontId="6" fillId="0" borderId="3" xfId="0" applyFont="1" applyBorder="1" applyAlignment="1" applyProtection="1">
      <alignment horizontal="center" vertical="center"/>
    </xf>
    <xf numFmtId="0" fontId="9" fillId="2" borderId="1" xfId="0" applyFont="1" applyFill="1" applyBorder="1" applyAlignment="1" applyProtection="1">
      <alignment horizontal="center" vertical="center"/>
    </xf>
    <xf numFmtId="0" fontId="8" fillId="0" borderId="0" xfId="0" applyFont="1" applyAlignment="1" applyProtection="1">
      <alignment horizontal="left" vertical="center"/>
      <protection locked="0"/>
    </xf>
    <xf numFmtId="0" fontId="8" fillId="0" borderId="3" xfId="0" applyFont="1" applyBorder="1" applyAlignment="1" applyProtection="1">
      <alignment horizontal="left" vertical="center"/>
    </xf>
    <xf numFmtId="0" fontId="3"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4"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7" fillId="0" borderId="0" xfId="0" applyNumberFormat="1" applyFont="1" applyAlignment="1" applyProtection="1">
      <alignment horizontal="center" vertical="center"/>
    </xf>
    <xf numFmtId="0" fontId="9" fillId="2" borderId="10"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9" fillId="2" borderId="1" xfId="0" applyFont="1" applyFill="1" applyBorder="1" applyAlignment="1" applyProtection="1">
      <alignment horizontal="center" vertical="center"/>
      <protection locked="0"/>
    </xf>
    <xf numFmtId="0" fontId="9" fillId="2" borderId="4" xfId="0" applyFont="1" applyFill="1" applyBorder="1" applyAlignment="1" applyProtection="1">
      <alignment horizontal="left" vertical="center"/>
      <protection locked="0"/>
    </xf>
    <xf numFmtId="0" fontId="9" fillId="2" borderId="6" xfId="0" applyFont="1" applyFill="1" applyBorder="1" applyAlignment="1" applyProtection="1">
      <alignment horizontal="left" vertical="center"/>
      <protection locked="0"/>
    </xf>
    <xf numFmtId="0" fontId="9" fillId="2" borderId="5" xfId="0" applyFont="1" applyFill="1" applyBorder="1" applyAlignment="1" applyProtection="1">
      <alignment horizontal="left" vertical="center"/>
      <protection locked="0"/>
    </xf>
    <xf numFmtId="0" fontId="9" fillId="2" borderId="11" xfId="0" applyFont="1" applyFill="1" applyBorder="1" applyAlignment="1" applyProtection="1">
      <alignment horizontal="left" vertical="center"/>
      <protection locked="0"/>
    </xf>
    <xf numFmtId="0" fontId="10" fillId="0" borderId="0" xfId="0" applyFont="1" applyAlignment="1" applyProtection="1">
      <alignment horizontal="center" vertical="center" wrapText="1"/>
    </xf>
    <xf numFmtId="0" fontId="10" fillId="0" borderId="0" xfId="0" applyFont="1" applyAlignment="1" applyProtection="1">
      <alignment horizontal="center" vertical="center"/>
    </xf>
    <xf numFmtId="0" fontId="8" fillId="0" borderId="2" xfId="0" applyFont="1" applyBorder="1" applyAlignment="1" applyProtection="1">
      <alignment horizontal="left" vertical="center"/>
      <protection locked="0"/>
    </xf>
    <xf numFmtId="0" fontId="8" fillId="0" borderId="9"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8" fillId="0" borderId="9"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49" fontId="8" fillId="0" borderId="9" xfId="0" applyNumberFormat="1" applyFont="1" applyFill="1" applyBorder="1" applyAlignment="1" applyProtection="1">
      <alignment horizontal="center" vertical="center" wrapText="1"/>
    </xf>
    <xf numFmtId="49" fontId="8" fillId="0" borderId="7" xfId="0" applyNumberFormat="1"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12" fillId="0" borderId="0" xfId="0" applyFont="1" applyAlignment="1" applyProtection="1">
      <alignment horizontal="center"/>
    </xf>
    <xf numFmtId="0" fontId="5" fillId="0" borderId="0" xfId="0" applyFont="1" applyAlignment="1" applyProtection="1">
      <alignment horizontal="center" wrapText="1"/>
    </xf>
  </cellXfs>
  <cellStyles count="2">
    <cellStyle name="Eingabe" xfId="1" builtinId="20"/>
    <cellStyle name="Standard" xfId="0" builtinId="0"/>
  </cellStyles>
  <dxfs count="209">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fill>
        <patternFill patternType="none">
          <fgColor indexed="64"/>
          <bgColor auto="1"/>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fill>
        <patternFill patternType="none">
          <fgColor indexed="64"/>
          <bgColor auto="1"/>
        </patternFill>
      </fill>
      <alignment horizontal="general" vertical="center" textRotation="0" wrapText="1" indent="0" justifyLastLine="0" shrinkToFit="0" readingOrder="0"/>
      <protection locked="1" hidden="0"/>
    </dxf>
    <dxf>
      <numFmt numFmtId="0" formatCode="General"/>
      <alignment horizontal="center" textRotation="0" wrapText="0" indent="0" justifyLastLine="0" shrinkToFit="0" readingOrder="0"/>
      <protection locked="1" hidden="0"/>
    </dxf>
    <dxf>
      <numFmt numFmtId="165" formatCode="0.0"/>
      <alignment horizont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fill>
        <patternFill patternType="none">
          <fgColor indexed="64"/>
          <bgColor auto="1"/>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left" vertical="center" textRotation="0" wrapText="0" indent="0" justifyLastLine="0" shrinkToFit="0" readingOrder="0"/>
      <protection locked="1" hidden="0"/>
    </dxf>
    <dxf>
      <border outline="0">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theme="0"/>
      </font>
      <fill>
        <patternFill>
          <bgColor rgb="FFFF0000"/>
        </patternFill>
      </fill>
    </dxf>
    <dxf>
      <font>
        <color theme="1"/>
      </font>
      <fill>
        <patternFill>
          <bgColor rgb="FFFFFF00"/>
        </patternFill>
      </fill>
    </dxf>
    <dxf>
      <font>
        <color theme="1"/>
      </font>
      <fill>
        <patternFill>
          <bgColor rgb="FFFFAD53"/>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fill>
        <patternFill>
          <bgColor theme="0" tint="-0.24994659260841701"/>
        </patternFill>
      </fill>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0" tint="-0.24994659260841701"/>
        </left>
        <right style="thin">
          <color theme="0" tint="-0.24994659260841701"/>
        </right>
        <top style="thin">
          <color theme="0" tint="-0.24994659260841701"/>
        </top>
        <bottom style="thin">
          <color theme="0" tint="-0.24994659260841701"/>
        </bottom>
        <horizontal style="thin">
          <color theme="0" tint="-0.24994659260841701"/>
        </horizontal>
      </border>
    </dxf>
  </dxfs>
  <tableStyles count="2" defaultTableStyle="TSL_1" defaultPivotStyle="PivotStyleMedium9">
    <tableStyle name="TSL" pivot="0" count="9">
      <tableStyleElement type="wholeTable" dxfId="208"/>
      <tableStyleElement type="headerRow" dxfId="207"/>
      <tableStyleElement type="totalRow" dxfId="206"/>
      <tableStyleElement type="firstColumn" dxfId="205"/>
      <tableStyleElement type="lastColumn" dxfId="204"/>
      <tableStyleElement type="firstRowStripe" dxfId="203"/>
      <tableStyleElement type="secondRowStripe" dxfId="202"/>
      <tableStyleElement type="firstColumnStripe" dxfId="201"/>
      <tableStyleElement type="secondColumnStripe" dxfId="200"/>
    </tableStyle>
    <tableStyle name="TSL_1" pivot="0" count="9">
      <tableStyleElement type="wholeTable" dxfId="199"/>
      <tableStyleElement type="headerRow" dxfId="198"/>
      <tableStyleElement type="totalRow" dxfId="197"/>
      <tableStyleElement type="firstColumn" dxfId="196"/>
      <tableStyleElement type="lastColumn" dxfId="195"/>
      <tableStyleElement type="firstRowStripe" dxfId="194"/>
      <tableStyleElement type="secondRowStripe" dxfId="193"/>
      <tableStyleElement type="firstColumnStripe" dxfId="192"/>
      <tableStyleElement type="secondColumnStripe" dxfId="191"/>
    </tableStyle>
  </tableStyles>
  <colors>
    <mruColors>
      <color rgb="FFFFAD53"/>
      <color rgb="FFFF6600"/>
      <color rgb="FF808080"/>
      <color rgb="FFFFFF99"/>
      <color rgb="FF009EE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eisenburger\Desktop\CL\2021_CL_D_Milc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eisenburger\Desktop\CL\M&#252;ll.xlt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weisenburger\Desktop\CL\2022_CL_AHV.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rv-daten\TSL\08%20RL-ARBEIT\11%20Verarbeitung\2023\5_RevCL_I\RevCL_I_Fleisc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8%20RL-ARBEIT/11%20Verarbeitung/2023/5_RevCL_I/RevCL_II/RevCL_II_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nstellungen"/>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nstellungen"/>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nstellungen"/>
      <sheetName val="Angaben zum Audit"/>
      <sheetName val="Maßnahmenplan"/>
      <sheetName val="Checkliste"/>
    </sheetNames>
    <sheetDataSet>
      <sheetData sheetId="0"/>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nstellungen"/>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nstellungen"/>
    </sheetNames>
    <sheetDataSet>
      <sheetData sheetId="0" refreshError="1"/>
    </sheetDataSet>
  </externalBook>
</externalLink>
</file>

<file path=xl/tables/table1.xml><?xml version="1.0" encoding="utf-8"?>
<table xmlns="http://schemas.openxmlformats.org/spreadsheetml/2006/main" id="2" name="Prüfkriterien_1" displayName="Prüfkriterien_1" ref="B9:M28" totalsRowShown="0" headerRowDxfId="164" dataDxfId="163" tableBorderDxfId="162">
  <autoFilter ref="B9:M28"/>
  <tableColumns count="12">
    <tableColumn id="1" name="Lfd. Nr" dataDxfId="161">
      <calculatedColumnFormula>CONCATENATE("1.",Prüfkriterien_1[[#This Row],[Hilfsspalte_Num]])</calculatedColumnFormula>
    </tableColumn>
    <tableColumn id="2" name="Hilfsspalte_Num" dataDxfId="160">
      <calculatedColumnFormula>ROW()-ROW(Prüfkriterien_1[[#Headers],[Hilfsspalte_Kom]])</calculatedColumnFormula>
    </tableColumn>
    <tableColumn id="12" name="Hilfsspalte_Kom" dataDxfId="159">
      <calculatedColumnFormula>(Prüfkriterien_1[Hilfsspalte_Num]+10)/10</calculatedColumnFormula>
    </tableColumn>
    <tableColumn id="3" name="Kapitel_x000a_Richtlinie" dataDxfId="158"/>
    <tableColumn id="4" name="Kriterium" dataDxfId="157"/>
    <tableColumn id="5" name="Erläuterung / _x000a_Durchführungshinweis" dataDxfId="156"/>
    <tableColumn id="6" name="Bewertung" dataDxfId="155"/>
    <tableColumn id="7" name="Spalte1" dataDxfId="154"/>
    <tableColumn id="8" name="Spalte2" dataDxfId="153"/>
    <tableColumn id="9" name="Spalte3" dataDxfId="152"/>
    <tableColumn id="10" name="Spalte4" dataDxfId="151"/>
    <tableColumn id="11" name="Beschreibung" dataDxfId="150"/>
  </tableColumns>
  <tableStyleInfo name="TSL_1" showFirstColumn="0" showLastColumn="0" showRowStripes="1" showColumnStripes="0"/>
</table>
</file>

<file path=xl/tables/table10.xml><?xml version="1.0" encoding="utf-8"?>
<table xmlns="http://schemas.openxmlformats.org/spreadsheetml/2006/main" id="10" name="Prüfkriterien_10" displayName="Prüfkriterien_10" ref="B110:M115" totalsRowShown="0" headerRowDxfId="29" dataDxfId="28" tableBorderDxfId="27">
  <autoFilter ref="B110:M115"/>
  <tableColumns count="12">
    <tableColumn id="1" name="Spalte1" dataDxfId="26">
      <calculatedColumnFormula>CONCATENATE("10.",Prüfkriterien_10[[#This Row],[Spalte2]])</calculatedColumnFormula>
    </tableColumn>
    <tableColumn id="2" name="Spalte2" dataDxfId="25">
      <calculatedColumnFormula>ROW()-ROW(Prüfkriterien_10[[#Headers],[Spalte3]])</calculatedColumnFormula>
    </tableColumn>
    <tableColumn id="3" name="Spalte3" dataDxfId="24">
      <calculatedColumnFormula>(Prüfkriterien_10[Spalte2]+100)/10</calculatedColumnFormula>
    </tableColumn>
    <tableColumn id="4" name="Spalte4" dataDxfId="23"/>
    <tableColumn id="5" name="Spalte5" dataDxfId="22"/>
    <tableColumn id="6" name="Spalte6" dataDxfId="21"/>
    <tableColumn id="7" name="Spalte7" dataDxfId="20"/>
    <tableColumn id="8" name="Spalte8" dataDxfId="19"/>
    <tableColumn id="9" name="Spalte9" dataDxfId="18"/>
    <tableColumn id="10" name="Spalte10" dataDxfId="17"/>
    <tableColumn id="11" name="Spalte11" dataDxfId="16"/>
    <tableColumn id="12" name="Spalte12" dataDxfId="15"/>
  </tableColumns>
  <tableStyleInfo name="TSL_1" showFirstColumn="0" showLastColumn="0" showRowStripes="1" showColumnStripes="0"/>
</table>
</file>

<file path=xl/tables/table11.xml><?xml version="1.0" encoding="utf-8"?>
<table xmlns="http://schemas.openxmlformats.org/spreadsheetml/2006/main" id="11" name="Prüfkriterien_11" displayName="Prüfkriterien_11" ref="B117:M122" totalsRowShown="0" headerRowDxfId="14" dataDxfId="13" tableBorderDxfId="12">
  <autoFilter ref="B117:M122"/>
  <tableColumns count="12">
    <tableColumn id="1" name="Spalte1" dataDxfId="11">
      <calculatedColumnFormula>CONCATENATE("11.",Prüfkriterien_11[[#This Row],[Spalte2]])</calculatedColumnFormula>
    </tableColumn>
    <tableColumn id="2" name="Spalte2" dataDxfId="10">
      <calculatedColumnFormula>ROW()-ROW(Prüfkriterien_11[[#Headers],[Spalte3]])</calculatedColumnFormula>
    </tableColumn>
    <tableColumn id="3" name="Spalte3" dataDxfId="9">
      <calculatedColumnFormula>(Prüfkriterien_11[Spalte2]+110)/10</calculatedColumnFormula>
    </tableColumn>
    <tableColumn id="4" name="Spalte4" dataDxfId="8"/>
    <tableColumn id="5" name="Spalte5" dataDxfId="7"/>
    <tableColumn id="6" name="Spalte6" dataDxfId="6"/>
    <tableColumn id="7" name="Spalte7" dataDxfId="5"/>
    <tableColumn id="8" name="Spalte8" dataDxfId="4"/>
    <tableColumn id="9" name="Spalte9" dataDxfId="3"/>
    <tableColumn id="10" name="Spalte10" dataDxfId="2"/>
    <tableColumn id="11" name="Spalte11" dataDxfId="1"/>
    <tableColumn id="12" name="Spalte12" dataDxfId="0"/>
  </tableColumns>
  <tableStyleInfo name="TSL_1" showFirstColumn="0" showLastColumn="0" showRowStripes="1" showColumnStripes="0"/>
</table>
</file>

<file path=xl/tables/table2.xml><?xml version="1.0" encoding="utf-8"?>
<table xmlns="http://schemas.openxmlformats.org/spreadsheetml/2006/main" id="3" name="Prüfkriterien_2" displayName="Prüfkriterien_2" ref="B30:M44" totalsRowShown="0" headerRowDxfId="149" dataDxfId="148" tableBorderDxfId="147">
  <autoFilter ref="B30:M44"/>
  <tableColumns count="12">
    <tableColumn id="1" name="Spalte1" dataDxfId="146">
      <calculatedColumnFormula>CONCATENATE("2.",Prüfkriterien_2[[#This Row],[Spalte2]])</calculatedColumnFormula>
    </tableColumn>
    <tableColumn id="2" name="Spalte2" dataDxfId="145">
      <calculatedColumnFormula>ROW()-ROW(Prüfkriterien_2[[#Headers],[Spalte3]])</calculatedColumnFormula>
    </tableColumn>
    <tableColumn id="3" name="Spalte3" dataDxfId="144">
      <calculatedColumnFormula>(Prüfkriterien_2[[#This Row],[Spalte2]]+20)/10</calculatedColumnFormula>
    </tableColumn>
    <tableColumn id="4" name="Spalte4" dataDxfId="143"/>
    <tableColumn id="5" name="Spalte5" dataDxfId="142"/>
    <tableColumn id="6" name="Spalte6" dataDxfId="141"/>
    <tableColumn id="7" name="Spalte7" dataDxfId="140"/>
    <tableColumn id="8" name="Spalte8" dataDxfId="139"/>
    <tableColumn id="9" name="Spalte9" dataDxfId="138"/>
    <tableColumn id="10" name="Spalte10" dataDxfId="137"/>
    <tableColumn id="11" name="Spalte11" dataDxfId="136"/>
    <tableColumn id="12" name="Spalte12" dataDxfId="135"/>
  </tableColumns>
  <tableStyleInfo name="TSL_1" showFirstColumn="0" showLastColumn="0" showRowStripes="1" showColumnStripes="0"/>
</table>
</file>

<file path=xl/tables/table3.xml><?xml version="1.0" encoding="utf-8"?>
<table xmlns="http://schemas.openxmlformats.org/spreadsheetml/2006/main" id="4" name="Prüfkriterien_3" displayName="Prüfkriterien_3" ref="B46:M66" totalsRowShown="0" headerRowDxfId="134" dataDxfId="133" tableBorderDxfId="132">
  <autoFilter ref="B46:M66"/>
  <tableColumns count="12">
    <tableColumn id="1" name="Spalte1" dataDxfId="131">
      <calculatedColumnFormula>CONCATENATE("3.",Prüfkriterien_3[[#This Row],[Spalte2]])</calculatedColumnFormula>
    </tableColumn>
    <tableColumn id="2" name="Spalte2" dataDxfId="130">
      <calculatedColumnFormula>ROW()-ROW(Prüfkriterien_3[[#Headers],[Spalte3]])</calculatedColumnFormula>
    </tableColumn>
    <tableColumn id="3" name="Spalte3" dataDxfId="129">
      <calculatedColumnFormula>(Prüfkriterien_3[[#This Row],[Spalte2]]+30)/10</calculatedColumnFormula>
    </tableColumn>
    <tableColumn id="4" name="Spalte4" dataDxfId="128"/>
    <tableColumn id="5" name="Spalte5" dataDxfId="127"/>
    <tableColumn id="6" name="Spalte6" dataDxfId="126"/>
    <tableColumn id="7" name="Spalte7" dataDxfId="125"/>
    <tableColumn id="8" name="Spalte8" dataDxfId="124"/>
    <tableColumn id="9" name="Spalte9" dataDxfId="123"/>
    <tableColumn id="10" name="Spalte10" dataDxfId="122"/>
    <tableColumn id="11" name="Spalte11" dataDxfId="121"/>
    <tableColumn id="12" name="Spalte12" dataDxfId="120"/>
  </tableColumns>
  <tableStyleInfo name="TSL_1" showFirstColumn="0" showLastColumn="0" showRowStripes="1" showColumnStripes="0"/>
</table>
</file>

<file path=xl/tables/table4.xml><?xml version="1.0" encoding="utf-8"?>
<table xmlns="http://schemas.openxmlformats.org/spreadsheetml/2006/main" id="5" name="Prüfkriterien_4" displayName="Prüfkriterien_4" ref="B68:M73" totalsRowShown="0" headerRowDxfId="119" dataDxfId="118" tableBorderDxfId="117">
  <autoFilter ref="B68:M73"/>
  <tableColumns count="12">
    <tableColumn id="1" name="Spalte1" dataDxfId="116">
      <calculatedColumnFormula>CONCATENATE("4.",Prüfkriterien_4[[#This Row],[Spalte2]])</calculatedColumnFormula>
    </tableColumn>
    <tableColumn id="2" name="Spalte2" dataDxfId="115">
      <calculatedColumnFormula>ROW()-ROW(Prüfkriterien_4[[#Headers],[Spalte3]])</calculatedColumnFormula>
    </tableColumn>
    <tableColumn id="3" name="Spalte3" dataDxfId="114">
      <calculatedColumnFormula>(Prüfkriterien_4[Spalte2]+40)/10</calculatedColumnFormula>
    </tableColumn>
    <tableColumn id="4" name="Spalte4" dataDxfId="113"/>
    <tableColumn id="5" name="Spalte5" dataDxfId="112"/>
    <tableColumn id="6" name="Spalte6" dataDxfId="111"/>
    <tableColumn id="7" name="Spalte7" dataDxfId="110"/>
    <tableColumn id="8" name="Spalte8" dataDxfId="109"/>
    <tableColumn id="9" name="Spalte9" dataDxfId="108"/>
    <tableColumn id="10" name="Spalte10" dataDxfId="107"/>
    <tableColumn id="11" name="Spalte11" dataDxfId="106"/>
    <tableColumn id="12" name="Spalte12" dataDxfId="105"/>
  </tableColumns>
  <tableStyleInfo name="TSL_1" showFirstColumn="0" showLastColumn="0" showRowStripes="1" showColumnStripes="0"/>
</table>
</file>

<file path=xl/tables/table5.xml><?xml version="1.0" encoding="utf-8"?>
<table xmlns="http://schemas.openxmlformats.org/spreadsheetml/2006/main" id="6" name="Prüfkriterien_5" displayName="Prüfkriterien_5" ref="B75:M80" totalsRowShown="0" headerRowDxfId="104" dataDxfId="103" tableBorderDxfId="102">
  <autoFilter ref="B75:M80"/>
  <tableColumns count="12">
    <tableColumn id="1" name="Spalte1" dataDxfId="101">
      <calculatedColumnFormula>CONCATENATE("5.",Prüfkriterien_5[[#This Row],[Spalte2]])</calculatedColumnFormula>
    </tableColumn>
    <tableColumn id="2" name="Spalte2" dataDxfId="100">
      <calculatedColumnFormula>ROW()-ROW(Prüfkriterien_5[[#Headers],[Spalte3]])</calculatedColumnFormula>
    </tableColumn>
    <tableColumn id="3" name="Spalte3" dataDxfId="99">
      <calculatedColumnFormula>(Prüfkriterien_5[Spalte2]+50)/10</calculatedColumnFormula>
    </tableColumn>
    <tableColumn id="4" name="Spalte4" dataDxfId="98"/>
    <tableColumn id="5" name="Spalte5" dataDxfId="97"/>
    <tableColumn id="6" name="Spalte6" dataDxfId="96"/>
    <tableColumn id="7" name="Spalte7" dataDxfId="95"/>
    <tableColumn id="8" name="Spalte8" dataDxfId="94"/>
    <tableColumn id="9" name="Spalte9" dataDxfId="93"/>
    <tableColumn id="10" name="Spalte10" dataDxfId="92"/>
    <tableColumn id="11" name="Spalte11" dataDxfId="91"/>
    <tableColumn id="12" name="Spalte12" dataDxfId="90"/>
  </tableColumns>
  <tableStyleInfo name="TSL_1" showFirstColumn="0" showLastColumn="0" showRowStripes="1" showColumnStripes="0"/>
</table>
</file>

<file path=xl/tables/table6.xml><?xml version="1.0" encoding="utf-8"?>
<table xmlns="http://schemas.openxmlformats.org/spreadsheetml/2006/main" id="1" name="Prüfkriterien_6" displayName="Prüfkriterien_6" ref="B82:M87" totalsRowShown="0" headerRowDxfId="89" dataDxfId="88" tableBorderDxfId="87">
  <autoFilter ref="B82:M87"/>
  <tableColumns count="12">
    <tableColumn id="1" name="Spalte1" dataDxfId="86">
      <calculatedColumnFormula>CONCATENATE("6.",Prüfkriterien_6[[#This Row],[Spalte2]])</calculatedColumnFormula>
    </tableColumn>
    <tableColumn id="2" name="Spalte2" dataDxfId="85">
      <calculatedColumnFormula>ROW()-ROW(Prüfkriterien_6[[#Headers],[Spalte3]])</calculatedColumnFormula>
    </tableColumn>
    <tableColumn id="3" name="Spalte3" dataDxfId="84">
      <calculatedColumnFormula>(Prüfkriterien_6[Spalte2]+60)/10</calculatedColumnFormula>
    </tableColumn>
    <tableColumn id="4" name="Spalte4" dataDxfId="83"/>
    <tableColumn id="5" name="Spalte5" dataDxfId="82"/>
    <tableColumn id="6" name="Spalte6" dataDxfId="81"/>
    <tableColumn id="7" name="Spalte7" dataDxfId="80"/>
    <tableColumn id="8" name="Spalte8" dataDxfId="79"/>
    <tableColumn id="9" name="Spalte9" dataDxfId="78"/>
    <tableColumn id="10" name="Spalte10" dataDxfId="77"/>
    <tableColumn id="11" name="Spalte11" dataDxfId="76"/>
    <tableColumn id="12" name="Spalte12" dataDxfId="75"/>
  </tableColumns>
  <tableStyleInfo name="TSL_1" showFirstColumn="0" showLastColumn="0" showRowStripes="1" showColumnStripes="0"/>
</table>
</file>

<file path=xl/tables/table7.xml><?xml version="1.0" encoding="utf-8"?>
<table xmlns="http://schemas.openxmlformats.org/spreadsheetml/2006/main" id="7" name="Prüfkriterien_7" displayName="Prüfkriterien_7" ref="B89:M94" totalsRowShown="0" headerRowDxfId="74" dataDxfId="73" tableBorderDxfId="72">
  <autoFilter ref="B89:M94"/>
  <tableColumns count="12">
    <tableColumn id="1" name="Spalte1" dataDxfId="71">
      <calculatedColumnFormula>CONCATENATE("7.",Prüfkriterien_7[[#This Row],[Spalte2]])</calculatedColumnFormula>
    </tableColumn>
    <tableColumn id="2" name="Spalte2" dataDxfId="70">
      <calculatedColumnFormula>ROW()-ROW(Prüfkriterien_7[[#Headers],[Spalte3]])</calculatedColumnFormula>
    </tableColumn>
    <tableColumn id="3" name="Spalte3" dataDxfId="69">
      <calculatedColumnFormula>(Prüfkriterien_7[Spalte2]+70)/10</calculatedColumnFormula>
    </tableColumn>
    <tableColumn id="4" name="Spalte4" dataDxfId="68"/>
    <tableColumn id="5" name="Spalte5" dataDxfId="67"/>
    <tableColumn id="6" name="Spalte6" dataDxfId="66"/>
    <tableColumn id="7" name="Spalte7" dataDxfId="65"/>
    <tableColumn id="8" name="Spalte8" dataDxfId="64"/>
    <tableColumn id="9" name="Spalte9" dataDxfId="63"/>
    <tableColumn id="10" name="Spalte10" dataDxfId="62"/>
    <tableColumn id="11" name="Spalte11" dataDxfId="61"/>
    <tableColumn id="12" name="Spalte12" dataDxfId="60"/>
  </tableColumns>
  <tableStyleInfo name="TSL_1" showFirstColumn="0" showLastColumn="0" showRowStripes="1" showColumnStripes="0"/>
</table>
</file>

<file path=xl/tables/table8.xml><?xml version="1.0" encoding="utf-8"?>
<table xmlns="http://schemas.openxmlformats.org/spreadsheetml/2006/main" id="8" name="Prüfkriterien_8" displayName="Prüfkriterien_8" ref="B96:M101" totalsRowShown="0" headerRowDxfId="59" dataDxfId="58" tableBorderDxfId="57">
  <autoFilter ref="B96:M101"/>
  <tableColumns count="12">
    <tableColumn id="1" name="Spalte1" dataDxfId="56">
      <calculatedColumnFormula>CONCATENATE("8.",Prüfkriterien_8[[#This Row],[Spalte2]])</calculatedColumnFormula>
    </tableColumn>
    <tableColumn id="2" name="Spalte2" dataDxfId="55">
      <calculatedColumnFormula>ROW()-ROW(Prüfkriterien_8[[#Headers],[Spalte3]])</calculatedColumnFormula>
    </tableColumn>
    <tableColumn id="3" name="Spalte3" dataDxfId="54">
      <calculatedColumnFormula>(Prüfkriterien_8[Spalte2]+80)/10</calculatedColumnFormula>
    </tableColumn>
    <tableColumn id="4" name="Spalte4" dataDxfId="53"/>
    <tableColumn id="5" name="Spalte5" dataDxfId="52"/>
    <tableColumn id="6" name="Spalte6" dataDxfId="51"/>
    <tableColumn id="7" name="Spalte7" dataDxfId="50"/>
    <tableColumn id="8" name="Spalte8" dataDxfId="49"/>
    <tableColumn id="9" name="Spalte9" dataDxfId="48"/>
    <tableColumn id="10" name="Spalte10" dataDxfId="47"/>
    <tableColumn id="11" name="Spalte11" dataDxfId="46"/>
    <tableColumn id="12" name="Spalte12" dataDxfId="45"/>
  </tableColumns>
  <tableStyleInfo name="TSL_1" showFirstColumn="0" showLastColumn="0" showRowStripes="1" showColumnStripes="0"/>
</table>
</file>

<file path=xl/tables/table9.xml><?xml version="1.0" encoding="utf-8"?>
<table xmlns="http://schemas.openxmlformats.org/spreadsheetml/2006/main" id="9" name="Prüfkriterien_9" displayName="Prüfkriterien_9" ref="B103:M108" totalsRowShown="0" headerRowDxfId="44" dataDxfId="43" tableBorderDxfId="42">
  <autoFilter ref="B103:M108"/>
  <tableColumns count="12">
    <tableColumn id="1" name="Spalte1" dataDxfId="41">
      <calculatedColumnFormula>CONCATENATE("9.",Prüfkriterien_9[[#This Row],[Spalte2]])</calculatedColumnFormula>
    </tableColumn>
    <tableColumn id="2" name="Spalte2" dataDxfId="40">
      <calculatedColumnFormula>ROW()-ROW(Prüfkriterien_9[[#Headers],[Spalte3]])</calculatedColumnFormula>
    </tableColumn>
    <tableColumn id="3" name="Spalte3" dataDxfId="39">
      <calculatedColumnFormula>(Prüfkriterien_9[Spalte2]+90)/10</calculatedColumnFormula>
    </tableColumn>
    <tableColumn id="4" name="Spalte4" dataDxfId="38"/>
    <tableColumn id="5" name="Spalte5" dataDxfId="37"/>
    <tableColumn id="6" name="Spalte6" dataDxfId="36"/>
    <tableColumn id="7" name="Spalte7" dataDxfId="35"/>
    <tableColumn id="8" name="Spalte8" dataDxfId="34"/>
    <tableColumn id="9" name="Spalte9" dataDxfId="33"/>
    <tableColumn id="10" name="Spalte10" dataDxfId="32"/>
    <tableColumn id="11" name="Spalte11" dataDxfId="31"/>
    <tableColumn id="12" name="Spalte12" dataDxfId="30"/>
  </tableColumns>
  <tableStyleInfo name="TSL_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3"/>
  </sheetPr>
  <dimension ref="B1:L31"/>
  <sheetViews>
    <sheetView tabSelected="1" zoomScale="80" zoomScaleNormal="80" zoomScalePageLayoutView="70" workbookViewId="0">
      <selection activeCell="H23" sqref="H23:I23"/>
    </sheetView>
  </sheetViews>
  <sheetFormatPr baseColWidth="10" defaultColWidth="8.88671875" defaultRowHeight="13.8" x14ac:dyDescent="0.25"/>
  <cols>
    <col min="1" max="1" width="1.109375" style="5" customWidth="1"/>
    <col min="2" max="2" width="3.6640625" style="5" customWidth="1"/>
    <col min="3" max="3" width="1.6640625" style="5" customWidth="1"/>
    <col min="4" max="5" width="8.6640625" style="5" customWidth="1"/>
    <col min="6" max="6" width="40.6640625" style="5" customWidth="1"/>
    <col min="7" max="7" width="26.6640625" style="5" customWidth="1"/>
    <col min="8" max="8" width="18.6640625" style="5" customWidth="1"/>
    <col min="9" max="9" width="26.6640625" style="5" customWidth="1"/>
    <col min="10" max="10" width="18.6640625" style="5" customWidth="1"/>
    <col min="11" max="11" width="26.6640625" style="5" customWidth="1"/>
    <col min="12" max="12" width="18.6640625" style="5" customWidth="1"/>
    <col min="13" max="13" width="1.109375" style="5" customWidth="1"/>
    <col min="14" max="16384" width="8.88671875" style="5"/>
  </cols>
  <sheetData>
    <row r="1" spans="2:12" ht="6" customHeight="1" x14ac:dyDescent="0.25"/>
    <row r="2" spans="2:12" s="9" customFormat="1" ht="18" customHeight="1" x14ac:dyDescent="0.3">
      <c r="B2" s="121" t="str">
        <f>"Checkliste "&amp;_RLV&amp;""</f>
        <v>Checkliste Verarbeitung Milch</v>
      </c>
      <c r="C2" s="121"/>
      <c r="D2" s="121"/>
      <c r="E2" s="121"/>
      <c r="F2" s="121"/>
      <c r="G2" s="121"/>
      <c r="H2" s="121"/>
      <c r="I2" s="121"/>
      <c r="J2" s="121"/>
      <c r="K2" s="121"/>
      <c r="L2" s="121"/>
    </row>
    <row r="3" spans="2:12" ht="6" customHeight="1" x14ac:dyDescent="0.25"/>
    <row r="4" spans="2:12" ht="27" customHeight="1" x14ac:dyDescent="0.25"/>
    <row r="5" spans="2:12" s="23" customFormat="1" ht="27" customHeight="1" x14ac:dyDescent="0.3">
      <c r="B5" s="122" t="s">
        <v>0</v>
      </c>
      <c r="C5" s="122"/>
      <c r="D5" s="122"/>
      <c r="E5" s="122"/>
      <c r="F5" s="122"/>
      <c r="G5" s="122"/>
      <c r="H5" s="122"/>
      <c r="I5" s="122"/>
      <c r="J5" s="122"/>
      <c r="K5" s="122"/>
      <c r="L5" s="122"/>
    </row>
    <row r="6" spans="2:12" s="23" customFormat="1" ht="29.4" customHeight="1" x14ac:dyDescent="0.3">
      <c r="B6" s="110" t="s">
        <v>82</v>
      </c>
      <c r="C6" s="110"/>
      <c r="D6" s="110"/>
      <c r="E6" s="110"/>
      <c r="F6" s="110"/>
      <c r="G6" s="112"/>
      <c r="H6" s="112"/>
      <c r="I6" s="112"/>
      <c r="J6" s="112"/>
      <c r="K6" s="112"/>
      <c r="L6" s="112"/>
    </row>
    <row r="7" spans="2:12" s="23" customFormat="1" ht="29.4" customHeight="1" x14ac:dyDescent="0.3">
      <c r="B7" s="110" t="s">
        <v>81</v>
      </c>
      <c r="C7" s="110"/>
      <c r="D7" s="110"/>
      <c r="E7" s="110"/>
      <c r="F7" s="110"/>
      <c r="G7" s="112"/>
      <c r="H7" s="112"/>
      <c r="I7" s="112"/>
      <c r="J7" s="112"/>
      <c r="K7" s="112"/>
      <c r="L7" s="112"/>
    </row>
    <row r="8" spans="2:12" s="23" customFormat="1" ht="29.4" customHeight="1" x14ac:dyDescent="0.3">
      <c r="B8" s="110" t="s">
        <v>1</v>
      </c>
      <c r="C8" s="110"/>
      <c r="D8" s="110"/>
      <c r="E8" s="110"/>
      <c r="F8" s="110"/>
      <c r="G8" s="112"/>
      <c r="H8" s="112"/>
      <c r="I8" s="112"/>
      <c r="J8" s="112"/>
      <c r="K8" s="112"/>
      <c r="L8" s="112"/>
    </row>
    <row r="9" spans="2:12" s="23" customFormat="1" ht="29.4" customHeight="1" x14ac:dyDescent="0.3">
      <c r="B9" s="110" t="s">
        <v>2</v>
      </c>
      <c r="C9" s="110"/>
      <c r="D9" s="110"/>
      <c r="E9" s="110"/>
      <c r="F9" s="110"/>
      <c r="G9" s="112"/>
      <c r="H9" s="112"/>
      <c r="I9" s="112"/>
      <c r="J9" s="112"/>
      <c r="K9" s="112"/>
      <c r="L9" s="112"/>
    </row>
    <row r="10" spans="2:12" s="23" customFormat="1" ht="29.4" customHeight="1" x14ac:dyDescent="0.3">
      <c r="B10" s="110" t="s">
        <v>3</v>
      </c>
      <c r="C10" s="110"/>
      <c r="D10" s="110"/>
      <c r="E10" s="110"/>
      <c r="F10" s="110"/>
      <c r="G10" s="112"/>
      <c r="H10" s="112"/>
      <c r="I10" s="112"/>
      <c r="J10" s="112"/>
      <c r="K10" s="112"/>
      <c r="L10" s="112"/>
    </row>
    <row r="11" spans="2:12" s="23" customFormat="1" ht="29.4" customHeight="1" x14ac:dyDescent="0.3">
      <c r="B11" s="110" t="s">
        <v>4</v>
      </c>
      <c r="C11" s="110"/>
      <c r="D11" s="110"/>
      <c r="E11" s="110"/>
      <c r="F11" s="110"/>
      <c r="G11" s="112"/>
      <c r="H11" s="112"/>
      <c r="I11" s="112"/>
      <c r="J11" s="112"/>
      <c r="K11" s="112"/>
      <c r="L11" s="112"/>
    </row>
    <row r="12" spans="2:12" s="23" customFormat="1" ht="29.4" customHeight="1" x14ac:dyDescent="0.3">
      <c r="B12" s="110" t="s">
        <v>5</v>
      </c>
      <c r="C12" s="110"/>
      <c r="D12" s="110"/>
      <c r="E12" s="110"/>
      <c r="F12" s="110"/>
      <c r="G12" s="112"/>
      <c r="H12" s="112"/>
      <c r="I12" s="112"/>
      <c r="J12" s="112"/>
      <c r="K12" s="112"/>
      <c r="L12" s="112"/>
    </row>
    <row r="13" spans="2:12" s="23" customFormat="1" ht="29.4" customHeight="1" x14ac:dyDescent="0.3">
      <c r="B13" s="110" t="s">
        <v>6</v>
      </c>
      <c r="C13" s="110"/>
      <c r="D13" s="110"/>
      <c r="E13" s="110"/>
      <c r="F13" s="110"/>
      <c r="G13" s="33" t="s">
        <v>60</v>
      </c>
      <c r="H13" s="55"/>
      <c r="I13" s="33" t="s">
        <v>61</v>
      </c>
      <c r="J13" s="55"/>
      <c r="K13" s="33" t="s">
        <v>62</v>
      </c>
      <c r="L13" s="55"/>
    </row>
    <row r="14" spans="2:12" s="23" customFormat="1" ht="29.4" customHeight="1" x14ac:dyDescent="0.3">
      <c r="B14" s="115" t="s">
        <v>59</v>
      </c>
      <c r="C14" s="115"/>
      <c r="D14" s="115"/>
      <c r="E14" s="115"/>
      <c r="F14" s="115"/>
      <c r="G14" s="113"/>
      <c r="H14" s="113"/>
      <c r="I14" s="113"/>
      <c r="J14" s="113"/>
      <c r="K14" s="113"/>
      <c r="L14" s="113"/>
    </row>
    <row r="15" spans="2:12" s="23" customFormat="1" ht="29.4" customHeight="1" x14ac:dyDescent="0.3">
      <c r="B15" s="115" t="s">
        <v>7</v>
      </c>
      <c r="C15" s="115"/>
      <c r="D15" s="115"/>
      <c r="E15" s="115"/>
      <c r="F15" s="115"/>
      <c r="G15" s="56" t="s">
        <v>58</v>
      </c>
      <c r="H15" s="12"/>
      <c r="I15" s="56" t="s">
        <v>10</v>
      </c>
      <c r="J15" s="12"/>
      <c r="K15" s="56" t="s">
        <v>11</v>
      </c>
      <c r="L15" s="13"/>
    </row>
    <row r="16" spans="2:12" s="23" customFormat="1" ht="29.4" customHeight="1" x14ac:dyDescent="0.3">
      <c r="B16" s="115" t="s">
        <v>8</v>
      </c>
      <c r="C16" s="115"/>
      <c r="D16" s="115"/>
      <c r="E16" s="115"/>
      <c r="F16" s="115"/>
      <c r="G16" s="112"/>
      <c r="H16" s="112"/>
      <c r="I16" s="112"/>
      <c r="J16" s="112"/>
      <c r="K16" s="112"/>
      <c r="L16" s="112"/>
    </row>
    <row r="17" spans="2:12" s="23" customFormat="1" ht="29.4" customHeight="1" x14ac:dyDescent="0.3">
      <c r="B17" s="115" t="s">
        <v>9</v>
      </c>
      <c r="C17" s="115"/>
      <c r="D17" s="115"/>
      <c r="E17" s="115"/>
      <c r="F17" s="115"/>
      <c r="G17" s="112"/>
      <c r="H17" s="112"/>
      <c r="I17" s="112"/>
      <c r="J17" s="112"/>
      <c r="K17" s="112"/>
      <c r="L17" s="112"/>
    </row>
    <row r="18" spans="2:12" ht="29.25" customHeight="1" x14ac:dyDescent="0.25">
      <c r="B18" s="115" t="s">
        <v>84</v>
      </c>
      <c r="C18" s="115"/>
      <c r="D18" s="115"/>
      <c r="E18" s="115"/>
      <c r="F18" s="115"/>
      <c r="G18" s="119"/>
      <c r="H18" s="119"/>
      <c r="I18" s="119"/>
      <c r="J18" s="119"/>
      <c r="K18" s="119"/>
      <c r="L18" s="119"/>
    </row>
    <row r="21" spans="2:12" s="9" customFormat="1" ht="13.95" customHeight="1" x14ac:dyDescent="0.25">
      <c r="B21" s="114" t="s">
        <v>12</v>
      </c>
      <c r="C21" s="114"/>
      <c r="D21" s="114"/>
      <c r="E21" s="114"/>
      <c r="F21" s="114"/>
      <c r="G21" s="114"/>
      <c r="H21" s="114"/>
      <c r="I21" s="114"/>
      <c r="J21" s="114"/>
      <c r="K21" s="114"/>
      <c r="L21" s="114"/>
    </row>
    <row r="22" spans="2:12" ht="6.6" customHeight="1" x14ac:dyDescent="0.25">
      <c r="B22" s="1"/>
      <c r="C22" s="1"/>
      <c r="D22" s="1"/>
      <c r="E22" s="1"/>
      <c r="F22" s="1"/>
      <c r="G22" s="1"/>
      <c r="H22" s="1"/>
      <c r="I22" s="1"/>
      <c r="J22" s="1"/>
      <c r="K22" s="1"/>
      <c r="L22" s="1"/>
    </row>
    <row r="23" spans="2:12" s="9" customFormat="1" ht="13.95" customHeight="1" x14ac:dyDescent="0.3">
      <c r="B23" s="14"/>
      <c r="C23" s="30"/>
      <c r="D23" s="64" t="s">
        <v>13</v>
      </c>
      <c r="E23" s="64"/>
      <c r="F23" s="64"/>
      <c r="G23" s="64"/>
      <c r="H23" s="64"/>
      <c r="I23" s="64"/>
      <c r="J23" s="64"/>
      <c r="K23" s="64"/>
      <c r="L23" s="64"/>
    </row>
    <row r="24" spans="2:12" ht="13.95" customHeight="1" x14ac:dyDescent="0.25">
      <c r="B24" s="2"/>
      <c r="C24" s="2"/>
      <c r="D24" s="63"/>
      <c r="E24" s="63"/>
      <c r="F24" s="63"/>
      <c r="G24" s="63"/>
      <c r="H24" s="63"/>
      <c r="I24" s="63"/>
      <c r="J24" s="63"/>
      <c r="K24" s="63"/>
      <c r="L24" s="63"/>
    </row>
    <row r="25" spans="2:12" ht="13.95" customHeight="1" x14ac:dyDescent="0.25">
      <c r="B25" s="14"/>
      <c r="C25" s="30"/>
      <c r="D25" s="64" t="s">
        <v>14</v>
      </c>
      <c r="E25" s="64"/>
      <c r="F25" s="64"/>
      <c r="G25" s="64"/>
      <c r="H25" s="64"/>
      <c r="I25" s="64"/>
      <c r="J25" s="64"/>
      <c r="K25" s="64"/>
      <c r="L25" s="64"/>
    </row>
    <row r="26" spans="2:12" x14ac:dyDescent="0.25">
      <c r="B26" s="1"/>
      <c r="C26" s="1"/>
      <c r="D26" s="1"/>
      <c r="E26" s="1"/>
      <c r="F26" s="1"/>
      <c r="G26" s="1"/>
      <c r="H26" s="1"/>
      <c r="I26" s="1"/>
      <c r="J26" s="1"/>
      <c r="K26" s="1"/>
      <c r="L26" s="1"/>
    </row>
    <row r="27" spans="2:12" ht="27" customHeight="1" x14ac:dyDescent="0.25">
      <c r="B27" s="118" t="s">
        <v>83</v>
      </c>
      <c r="C27" s="118"/>
      <c r="D27" s="118"/>
      <c r="E27" s="118"/>
      <c r="F27" s="118"/>
      <c r="G27" s="118"/>
      <c r="H27" s="118"/>
      <c r="I27" s="118"/>
      <c r="J27" s="118"/>
      <c r="K27" s="118"/>
      <c r="L27" s="118"/>
    </row>
    <row r="29" spans="2:12" x14ac:dyDescent="0.25">
      <c r="B29" s="120"/>
      <c r="C29" s="120"/>
      <c r="D29" s="120"/>
      <c r="E29" s="120"/>
      <c r="F29" s="120"/>
      <c r="G29" s="34"/>
      <c r="H29" s="34"/>
      <c r="I29" s="34"/>
      <c r="J29" s="34"/>
      <c r="K29" s="34"/>
      <c r="L29" s="34"/>
    </row>
    <row r="30" spans="2:12" ht="14.4" customHeight="1" x14ac:dyDescent="0.25">
      <c r="B30" s="111" t="s">
        <v>16</v>
      </c>
      <c r="C30" s="111"/>
      <c r="D30" s="111"/>
      <c r="E30" s="111"/>
      <c r="F30" s="117" t="s">
        <v>19</v>
      </c>
      <c r="G30" s="117"/>
      <c r="H30" s="117"/>
      <c r="I30" s="117"/>
      <c r="J30" s="117"/>
      <c r="K30" s="116" t="s">
        <v>18</v>
      </c>
      <c r="L30" s="116"/>
    </row>
    <row r="31" spans="2:12" ht="6" customHeight="1" x14ac:dyDescent="0.25"/>
  </sheetData>
  <sheetProtection formatCells="0"/>
  <mergeCells count="32">
    <mergeCell ref="B29:F29"/>
    <mergeCell ref="B2:L2"/>
    <mergeCell ref="B5:L5"/>
    <mergeCell ref="B6:F6"/>
    <mergeCell ref="B7:F7"/>
    <mergeCell ref="B17:F17"/>
    <mergeCell ref="G6:L6"/>
    <mergeCell ref="G7:L7"/>
    <mergeCell ref="G8:L8"/>
    <mergeCell ref="G9:L9"/>
    <mergeCell ref="G10:L10"/>
    <mergeCell ref="G11:L11"/>
    <mergeCell ref="B8:F8"/>
    <mergeCell ref="B9:F9"/>
    <mergeCell ref="B10:F10"/>
    <mergeCell ref="B11:F11"/>
    <mergeCell ref="B12:F12"/>
    <mergeCell ref="B30:E30"/>
    <mergeCell ref="G12:L12"/>
    <mergeCell ref="G14:L14"/>
    <mergeCell ref="G16:L16"/>
    <mergeCell ref="G17:L17"/>
    <mergeCell ref="B21:L21"/>
    <mergeCell ref="B14:F14"/>
    <mergeCell ref="B15:F15"/>
    <mergeCell ref="B16:F16"/>
    <mergeCell ref="K30:L30"/>
    <mergeCell ref="F30:J30"/>
    <mergeCell ref="B13:F13"/>
    <mergeCell ref="B27:L27"/>
    <mergeCell ref="B18:F18"/>
    <mergeCell ref="G18:L18"/>
  </mergeCells>
  <dataValidations count="3">
    <dataValidation type="list" allowBlank="1" showInputMessage="1" showErrorMessage="1" sqref="C23">
      <formula1>_chbx</formula1>
    </dataValidation>
    <dataValidation type="list" allowBlank="1" showInputMessage="1" showErrorMessage="1" sqref="G14:L14">
      <formula1>_Datum</formula1>
    </dataValidation>
    <dataValidation type="list" allowBlank="1" showInputMessage="1" showErrorMessage="1" sqref="G6:L6">
      <formula1>_Betriebsname</formula1>
    </dataValidation>
  </dataValidations>
  <printOptions horizontalCentered="1"/>
  <pageMargins left="0.70866141732283472" right="0.70866141732283472" top="0.74803149606299213" bottom="0.78740157480314965" header="0.31496062992125984" footer="0.19685039370078741"/>
  <pageSetup paperSize="9" scale="62" orientation="landscape" r:id="rId1"/>
  <headerFooter>
    <oddFooter>&amp;L&amp;"Arial,Standard"&amp;8Version 2023&amp;C&amp;G&amp;R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Einstellungen!$C$9:$C$10</xm:f>
          </x14:formula1>
          <xm:sqref>B23 B25 H13 J13 L13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3"/>
  </sheetPr>
  <dimension ref="B1:I23"/>
  <sheetViews>
    <sheetView tabSelected="1" view="pageBreakPreview" zoomScale="60" zoomScaleNormal="55" workbookViewId="0">
      <selection activeCell="H23" sqref="H23:I23"/>
    </sheetView>
  </sheetViews>
  <sheetFormatPr baseColWidth="10" defaultColWidth="8.88671875" defaultRowHeight="13.8" x14ac:dyDescent="0.3"/>
  <cols>
    <col min="1" max="1" width="1.109375" style="9" customWidth="1"/>
    <col min="2" max="2" width="8.6640625" style="9" customWidth="1"/>
    <col min="3" max="3" width="24.6640625" style="9" customWidth="1"/>
    <col min="4" max="5" width="32.6640625" style="9" customWidth="1"/>
    <col min="6" max="6" width="16.6640625" style="15" customWidth="1"/>
    <col min="7" max="7" width="40.6640625" style="9" customWidth="1"/>
    <col min="8" max="8" width="24.6640625" style="9" customWidth="1"/>
    <col min="9" max="9" width="16.6640625" style="9" customWidth="1"/>
    <col min="10" max="10" width="1.109375" style="9" customWidth="1"/>
    <col min="11" max="16384" width="8.88671875" style="9"/>
  </cols>
  <sheetData>
    <row r="1" spans="2:9" ht="6" customHeight="1" x14ac:dyDescent="0.3"/>
    <row r="2" spans="2:9" s="31" customFormat="1" ht="18" customHeight="1" x14ac:dyDescent="0.3">
      <c r="B2" s="135" t="str">
        <f>"Checkliste "&amp;_RLV&amp;""</f>
        <v>Checkliste Verarbeitung Milch</v>
      </c>
      <c r="C2" s="135"/>
      <c r="D2" s="135"/>
      <c r="E2" s="135"/>
      <c r="F2" s="135"/>
      <c r="G2" s="135"/>
      <c r="H2" s="135"/>
      <c r="I2" s="135"/>
    </row>
    <row r="3" spans="2:9" s="18" customFormat="1" ht="6" customHeight="1" x14ac:dyDescent="0.3">
      <c r="B3" s="16"/>
      <c r="C3" s="16"/>
      <c r="D3" s="16"/>
      <c r="E3" s="16"/>
      <c r="F3" s="17"/>
      <c r="G3" s="17"/>
      <c r="H3" s="17"/>
      <c r="I3" s="16"/>
    </row>
    <row r="4" spans="2:9" ht="27" customHeight="1" x14ac:dyDescent="0.3">
      <c r="B4" s="19" t="s">
        <v>20</v>
      </c>
      <c r="C4" s="126"/>
      <c r="D4" s="126"/>
      <c r="E4" s="126"/>
      <c r="F4" s="126"/>
      <c r="G4" s="126"/>
      <c r="H4" s="20"/>
      <c r="I4" s="50"/>
    </row>
    <row r="5" spans="2:9" ht="27" customHeight="1" x14ac:dyDescent="0.3">
      <c r="B5" s="125" t="s">
        <v>21</v>
      </c>
      <c r="C5" s="125"/>
      <c r="D5" s="125"/>
      <c r="E5" s="125"/>
      <c r="F5" s="125"/>
      <c r="G5" s="125"/>
      <c r="H5" s="125"/>
      <c r="I5" s="125"/>
    </row>
    <row r="6" spans="2:9" s="15" customFormat="1" ht="27" customHeight="1" x14ac:dyDescent="0.3">
      <c r="B6" s="4" t="s">
        <v>22</v>
      </c>
      <c r="C6" s="4" t="s">
        <v>64</v>
      </c>
      <c r="D6" s="130" t="s">
        <v>23</v>
      </c>
      <c r="E6" s="131"/>
      <c r="F6" s="3" t="s">
        <v>30</v>
      </c>
      <c r="G6" s="4" t="s">
        <v>25</v>
      </c>
      <c r="H6" s="4" t="s">
        <v>26</v>
      </c>
      <c r="I6" s="4" t="s">
        <v>85</v>
      </c>
    </row>
    <row r="7" spans="2:9" ht="56.1" customHeight="1" x14ac:dyDescent="0.3">
      <c r="B7" s="4">
        <v>1</v>
      </c>
      <c r="C7" s="70"/>
      <c r="D7" s="132"/>
      <c r="E7" s="133"/>
      <c r="F7" s="62"/>
      <c r="G7" s="70"/>
      <c r="H7" s="70"/>
      <c r="I7" s="70"/>
    </row>
    <row r="8" spans="2:9" ht="56.1" customHeight="1" x14ac:dyDescent="0.3">
      <c r="B8" s="4">
        <v>2</v>
      </c>
      <c r="C8" s="70"/>
      <c r="D8" s="132"/>
      <c r="E8" s="133"/>
      <c r="F8" s="62"/>
      <c r="G8" s="70"/>
      <c r="H8" s="70"/>
      <c r="I8" s="70"/>
    </row>
    <row r="9" spans="2:9" ht="56.1" customHeight="1" x14ac:dyDescent="0.3">
      <c r="B9" s="4">
        <v>3</v>
      </c>
      <c r="C9" s="70"/>
      <c r="D9" s="132"/>
      <c r="E9" s="133"/>
      <c r="F9" s="62"/>
      <c r="G9" s="70"/>
      <c r="H9" s="70"/>
      <c r="I9" s="70"/>
    </row>
    <row r="10" spans="2:9" ht="56.1" customHeight="1" x14ac:dyDescent="0.3">
      <c r="B10" s="4">
        <v>4</v>
      </c>
      <c r="C10" s="70"/>
      <c r="D10" s="132"/>
      <c r="E10" s="133"/>
      <c r="F10" s="62"/>
      <c r="G10" s="70"/>
      <c r="H10" s="70"/>
      <c r="I10" s="70"/>
    </row>
    <row r="11" spans="2:9" ht="56.1" customHeight="1" x14ac:dyDescent="0.3">
      <c r="B11" s="4">
        <v>5</v>
      </c>
      <c r="C11" s="70"/>
      <c r="D11" s="132"/>
      <c r="E11" s="133"/>
      <c r="F11" s="62"/>
      <c r="G11" s="70"/>
      <c r="H11" s="70"/>
      <c r="I11" s="70"/>
    </row>
    <row r="12" spans="2:9" ht="56.1" customHeight="1" x14ac:dyDescent="0.3">
      <c r="B12" s="4">
        <v>6</v>
      </c>
      <c r="C12" s="70"/>
      <c r="D12" s="132"/>
      <c r="E12" s="133"/>
      <c r="F12" s="62"/>
      <c r="G12" s="70"/>
      <c r="H12" s="70"/>
      <c r="I12" s="70"/>
    </row>
    <row r="13" spans="2:9" ht="56.1" customHeight="1" x14ac:dyDescent="0.3">
      <c r="B13" s="4">
        <v>7</v>
      </c>
      <c r="C13" s="70"/>
      <c r="D13" s="132"/>
      <c r="E13" s="133"/>
      <c r="F13" s="62"/>
      <c r="G13" s="70"/>
      <c r="H13" s="70"/>
      <c r="I13" s="70"/>
    </row>
    <row r="14" spans="2:9" ht="56.1" customHeight="1" x14ac:dyDescent="0.3">
      <c r="B14" s="4">
        <v>8</v>
      </c>
      <c r="C14" s="70"/>
      <c r="D14" s="132"/>
      <c r="E14" s="133"/>
      <c r="F14" s="62"/>
      <c r="G14" s="70"/>
      <c r="H14" s="70"/>
      <c r="I14" s="70"/>
    </row>
    <row r="15" spans="2:9" ht="56.1" customHeight="1" x14ac:dyDescent="0.3">
      <c r="B15" s="4">
        <v>9</v>
      </c>
      <c r="C15" s="70"/>
      <c r="D15" s="132"/>
      <c r="E15" s="133"/>
      <c r="F15" s="62"/>
      <c r="G15" s="70"/>
      <c r="H15" s="70"/>
      <c r="I15" s="70"/>
    </row>
    <row r="16" spans="2:9" ht="56.1" customHeight="1" x14ac:dyDescent="0.3">
      <c r="B16" s="4">
        <v>10</v>
      </c>
      <c r="C16" s="70"/>
      <c r="D16" s="132"/>
      <c r="E16" s="133"/>
      <c r="F16" s="62"/>
      <c r="G16" s="70"/>
      <c r="H16" s="70"/>
      <c r="I16" s="70"/>
    </row>
    <row r="17" spans="2:9" ht="15.6" x14ac:dyDescent="0.3">
      <c r="B17" s="127" t="s">
        <v>86</v>
      </c>
      <c r="C17" s="127"/>
      <c r="D17" s="127"/>
      <c r="E17" s="127"/>
      <c r="F17" s="2"/>
      <c r="G17" s="19"/>
      <c r="H17" s="19"/>
      <c r="I17" s="19"/>
    </row>
    <row r="19" spans="2:9" ht="28.2" customHeight="1" x14ac:dyDescent="0.3">
      <c r="B19" s="128" t="s">
        <v>63</v>
      </c>
      <c r="C19" s="129"/>
      <c r="D19" s="129"/>
      <c r="E19" s="129"/>
      <c r="F19" s="129"/>
      <c r="G19" s="129"/>
      <c r="H19" s="129"/>
      <c r="I19" s="129"/>
    </row>
    <row r="22" spans="2:9" x14ac:dyDescent="0.3">
      <c r="B22" s="134"/>
      <c r="C22" s="134"/>
      <c r="D22" s="134"/>
      <c r="E22" s="21"/>
      <c r="F22" s="22"/>
      <c r="G22" s="21"/>
      <c r="H22" s="21"/>
      <c r="I22" s="21"/>
    </row>
    <row r="23" spans="2:9" x14ac:dyDescent="0.3">
      <c r="B23" s="123" t="s">
        <v>16</v>
      </c>
      <c r="C23" s="123"/>
      <c r="E23" s="124" t="s">
        <v>17</v>
      </c>
      <c r="F23" s="124"/>
      <c r="G23" s="124"/>
      <c r="H23" s="116" t="s">
        <v>18</v>
      </c>
      <c r="I23" s="116"/>
    </row>
  </sheetData>
  <sheetProtection formatCells="0"/>
  <mergeCells count="20">
    <mergeCell ref="B2:I2"/>
    <mergeCell ref="D8:E8"/>
    <mergeCell ref="D9:E9"/>
    <mergeCell ref="D10:E10"/>
    <mergeCell ref="D11:E11"/>
    <mergeCell ref="B23:C23"/>
    <mergeCell ref="E23:G23"/>
    <mergeCell ref="B5:I5"/>
    <mergeCell ref="C4:G4"/>
    <mergeCell ref="B17:E17"/>
    <mergeCell ref="B19:I19"/>
    <mergeCell ref="D6:E6"/>
    <mergeCell ref="D7:E7"/>
    <mergeCell ref="D12:E12"/>
    <mergeCell ref="H23:I23"/>
    <mergeCell ref="D13:E13"/>
    <mergeCell ref="D14:E14"/>
    <mergeCell ref="D15:E15"/>
    <mergeCell ref="D16:E16"/>
    <mergeCell ref="B22:D22"/>
  </mergeCells>
  <conditionalFormatting sqref="F7:F16">
    <cfRule type="containsText" dxfId="190" priority="1" operator="containsText" text="sAbw">
      <formula>NOT(ISERROR(SEARCH("sAbw",F7)))</formula>
    </cfRule>
    <cfRule type="containsText" dxfId="189" priority="2" operator="containsText" text="lAbw">
      <formula>NOT(ISERROR(SEARCH("lAbw",F7)))</formula>
    </cfRule>
    <cfRule type="containsText" dxfId="188" priority="3" operator="containsText" text="K.O.">
      <formula>NOT(ISERROR(SEARCH("K.O.",F7)))</formula>
    </cfRule>
  </conditionalFormatting>
  <dataValidations count="2">
    <dataValidation type="list" allowBlank="1" showInputMessage="1" showErrorMessage="1" sqref="I4">
      <formula1>_Datum</formula1>
    </dataValidation>
    <dataValidation type="list" allowBlank="1" showInputMessage="1" showErrorMessage="1" sqref="C4:G4">
      <formula1>_Betriebsname</formula1>
    </dataValidation>
  </dataValidations>
  <printOptions horizontalCentered="1"/>
  <pageMargins left="0.70866141732283472" right="0.70866141732283472" top="0.74803149606299213" bottom="0.78740157480314965" header="0.31496062992125984" footer="0.19685039370078741"/>
  <pageSetup paperSize="9" scale="60" orientation="landscape" r:id="rId1"/>
  <headerFooter>
    <oddFooter>&amp;L&amp;"Arial,Standard"&amp;8Version 2023&amp;C&amp;G&amp;R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Einstellungen!$C$12:$C$14</xm:f>
          </x14:formula1>
          <xm:sqref>F7:F16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3"/>
  </sheetPr>
  <dimension ref="B1:M123"/>
  <sheetViews>
    <sheetView tabSelected="1" topLeftCell="A23" zoomScaleNormal="100" zoomScaleSheetLayoutView="70" workbookViewId="0">
      <selection activeCell="H23" sqref="H23:I23"/>
    </sheetView>
  </sheetViews>
  <sheetFormatPr baseColWidth="10" defaultColWidth="8.88671875" defaultRowHeight="13.2" x14ac:dyDescent="0.25"/>
  <cols>
    <col min="1" max="1" width="1.109375" style="39" customWidth="1"/>
    <col min="2" max="2" width="8.6640625" style="81" customWidth="1"/>
    <col min="3" max="4" width="18.33203125" style="82" hidden="1" customWidth="1"/>
    <col min="5" max="5" width="12.6640625" style="83" customWidth="1"/>
    <col min="6" max="7" width="40.6640625" style="39" customWidth="1"/>
    <col min="8" max="10" width="9.6640625" style="39" customWidth="1"/>
    <col min="11" max="11" width="10.33203125" style="39" customWidth="1"/>
    <col min="12" max="12" width="10.6640625" style="39" customWidth="1"/>
    <col min="13" max="13" width="52.6640625" style="39" customWidth="1"/>
    <col min="14" max="14" width="1.109375" style="39" customWidth="1"/>
    <col min="15" max="16384" width="8.88671875" style="39"/>
  </cols>
  <sheetData>
    <row r="1" spans="2:13" s="75" customFormat="1" ht="6" customHeight="1" x14ac:dyDescent="0.3">
      <c r="B1" s="73"/>
      <c r="C1" s="74"/>
      <c r="D1" s="74"/>
      <c r="G1" s="74"/>
    </row>
    <row r="2" spans="2:13" s="76" customFormat="1" ht="18" customHeight="1" x14ac:dyDescent="0.3">
      <c r="B2" s="121" t="str">
        <f>"Checkliste "&amp;_RLV&amp;""</f>
        <v>Checkliste Verarbeitung Milch</v>
      </c>
      <c r="C2" s="121"/>
      <c r="D2" s="121"/>
      <c r="E2" s="121"/>
      <c r="F2" s="121"/>
      <c r="G2" s="121"/>
      <c r="H2" s="121"/>
      <c r="I2" s="121"/>
      <c r="J2" s="121"/>
      <c r="K2" s="121"/>
      <c r="L2" s="121"/>
      <c r="M2" s="121"/>
    </row>
    <row r="3" spans="2:13" s="77" customFormat="1" ht="26.25" customHeight="1" x14ac:dyDescent="0.3">
      <c r="B3" s="144" t="s">
        <v>183</v>
      </c>
      <c r="C3" s="145"/>
      <c r="D3" s="145"/>
      <c r="E3" s="145"/>
      <c r="F3" s="145"/>
      <c r="G3" s="145"/>
      <c r="H3" s="145"/>
      <c r="I3" s="145"/>
      <c r="J3" s="145"/>
      <c r="K3" s="145"/>
      <c r="L3" s="145"/>
      <c r="M3" s="145"/>
    </row>
    <row r="4" spans="2:13" s="75" customFormat="1" ht="27" customHeight="1" x14ac:dyDescent="0.3">
      <c r="B4" s="71" t="s">
        <v>20</v>
      </c>
      <c r="C4" s="146"/>
      <c r="D4" s="146"/>
      <c r="E4" s="146"/>
      <c r="F4" s="146"/>
      <c r="G4" s="146"/>
      <c r="H4" s="146"/>
      <c r="I4" s="146"/>
      <c r="J4" s="146"/>
      <c r="K4" s="146"/>
      <c r="M4" s="60"/>
    </row>
    <row r="5" spans="2:13" ht="27" customHeight="1" x14ac:dyDescent="0.25">
      <c r="B5" s="139" t="s">
        <v>31</v>
      </c>
      <c r="C5" s="139"/>
      <c r="D5" s="139"/>
      <c r="E5" s="139"/>
      <c r="F5" s="139"/>
      <c r="G5" s="139"/>
      <c r="H5" s="139"/>
      <c r="I5" s="139"/>
      <c r="J5" s="139"/>
      <c r="K5" s="139"/>
      <c r="L5" s="139"/>
      <c r="M5" s="139"/>
    </row>
    <row r="6" spans="2:13" s="78" customFormat="1" ht="26.4" customHeight="1" x14ac:dyDescent="0.3">
      <c r="B6" s="147" t="s">
        <v>32</v>
      </c>
      <c r="C6" s="149" t="s">
        <v>46</v>
      </c>
      <c r="D6" s="149" t="s">
        <v>47</v>
      </c>
      <c r="E6" s="151" t="s">
        <v>33</v>
      </c>
      <c r="F6" s="149" t="s">
        <v>34</v>
      </c>
      <c r="G6" s="153" t="s">
        <v>35</v>
      </c>
      <c r="H6" s="155" t="s">
        <v>24</v>
      </c>
      <c r="I6" s="156"/>
      <c r="J6" s="156"/>
      <c r="K6" s="156"/>
      <c r="L6" s="157"/>
      <c r="M6" s="149" t="s">
        <v>80</v>
      </c>
    </row>
    <row r="7" spans="2:13" x14ac:dyDescent="0.25">
      <c r="B7" s="148"/>
      <c r="C7" s="150"/>
      <c r="D7" s="150"/>
      <c r="E7" s="152"/>
      <c r="F7" s="150"/>
      <c r="G7" s="154"/>
      <c r="H7" s="72" t="s">
        <v>39</v>
      </c>
      <c r="I7" s="72" t="s">
        <v>27</v>
      </c>
      <c r="J7" s="72" t="s">
        <v>28</v>
      </c>
      <c r="K7" s="72" t="s">
        <v>29</v>
      </c>
      <c r="L7" s="72" t="s">
        <v>36</v>
      </c>
      <c r="M7" s="150"/>
    </row>
    <row r="8" spans="2:13" s="79" customFormat="1" x14ac:dyDescent="0.25">
      <c r="B8" s="140" t="s">
        <v>65</v>
      </c>
      <c r="C8" s="141"/>
      <c r="D8" s="141"/>
      <c r="E8" s="141"/>
      <c r="F8" s="141"/>
      <c r="G8" s="141"/>
      <c r="H8" s="141"/>
      <c r="I8" s="141"/>
      <c r="J8" s="141"/>
      <c r="K8" s="141"/>
      <c r="L8" s="141"/>
      <c r="M8" s="142"/>
    </row>
    <row r="9" spans="2:13" ht="26.4" hidden="1" x14ac:dyDescent="0.25">
      <c r="B9" s="37" t="s">
        <v>32</v>
      </c>
      <c r="C9" s="38" t="s">
        <v>46</v>
      </c>
      <c r="D9" s="38" t="s">
        <v>47</v>
      </c>
      <c r="E9" s="80" t="s">
        <v>33</v>
      </c>
      <c r="F9" s="40" t="s">
        <v>34</v>
      </c>
      <c r="G9" s="26" t="s">
        <v>35</v>
      </c>
      <c r="H9" s="27" t="s">
        <v>24</v>
      </c>
      <c r="I9" s="27" t="s">
        <v>41</v>
      </c>
      <c r="J9" s="27" t="s">
        <v>42</v>
      </c>
      <c r="K9" s="27" t="s">
        <v>43</v>
      </c>
      <c r="L9" s="27" t="s">
        <v>44</v>
      </c>
      <c r="M9" s="28" t="s">
        <v>37</v>
      </c>
    </row>
    <row r="10" spans="2:13" s="52" customFormat="1" ht="39.6" x14ac:dyDescent="0.25">
      <c r="B10" s="84" t="str">
        <f>CONCATENATE("1.",Prüfkriterien_1[[#This Row],[Hilfsspalte_Num]])</f>
        <v>1.1</v>
      </c>
      <c r="C10" s="85">
        <f>ROW()-ROW(Prüfkriterien_1[[#Headers],[Hilfsspalte_Kom]])</f>
        <v>1</v>
      </c>
      <c r="D10" s="86">
        <f>(Prüfkriterien_1[Hilfsspalte_Num]+10)/10</f>
        <v>1.1000000000000001</v>
      </c>
      <c r="E10" s="87" t="s">
        <v>131</v>
      </c>
      <c r="F10" s="88" t="s">
        <v>149</v>
      </c>
      <c r="G10" s="89" t="s">
        <v>211</v>
      </c>
      <c r="H10" s="53"/>
      <c r="I10" s="27" t="s">
        <v>38</v>
      </c>
      <c r="J10" s="27" t="s">
        <v>38</v>
      </c>
      <c r="K10" s="53"/>
      <c r="L10" s="32" t="s">
        <v>38</v>
      </c>
      <c r="M10" s="40"/>
    </row>
    <row r="11" spans="2:13" s="52" customFormat="1" ht="66" x14ac:dyDescent="0.25">
      <c r="B11" s="84" t="str">
        <f>CONCATENATE("1.",Prüfkriterien_1[[#This Row],[Hilfsspalte_Num]])</f>
        <v>1.2</v>
      </c>
      <c r="C11" s="85">
        <f>ROW()-ROW(Prüfkriterien_1[[#Headers],[Hilfsspalte_Kom]])</f>
        <v>2</v>
      </c>
      <c r="D11" s="86">
        <f>(Prüfkriterien_1[Hilfsspalte_Num]+10)/10</f>
        <v>1.2</v>
      </c>
      <c r="E11" s="90" t="s">
        <v>132</v>
      </c>
      <c r="F11" s="88" t="s">
        <v>150</v>
      </c>
      <c r="G11" s="89" t="s">
        <v>214</v>
      </c>
      <c r="H11" s="53"/>
      <c r="I11" s="27" t="s">
        <v>38</v>
      </c>
      <c r="J11" s="27" t="s">
        <v>38</v>
      </c>
      <c r="K11" s="53"/>
      <c r="L11" s="32" t="s">
        <v>38</v>
      </c>
      <c r="M11" s="40"/>
    </row>
    <row r="12" spans="2:13" s="52" customFormat="1" ht="52.8" x14ac:dyDescent="0.25">
      <c r="B12" s="91" t="str">
        <f>CONCATENATE("1.",Prüfkriterien_1[[#This Row],[Hilfsspalte_Num]])</f>
        <v>1.3</v>
      </c>
      <c r="C12" s="92">
        <f>ROW()-ROW(Prüfkriterien_1[[#Headers],[Hilfsspalte_Kom]])</f>
        <v>3</v>
      </c>
      <c r="D12" s="93">
        <f>(Prüfkriterien_1[Hilfsspalte_Num]+10)/10</f>
        <v>1.3</v>
      </c>
      <c r="E12" s="90" t="s">
        <v>88</v>
      </c>
      <c r="F12" s="35" t="s">
        <v>89</v>
      </c>
      <c r="G12" s="36" t="s">
        <v>213</v>
      </c>
      <c r="H12" s="53"/>
      <c r="I12" s="54"/>
      <c r="J12" s="54"/>
      <c r="K12" s="54"/>
      <c r="L12" s="54"/>
      <c r="M12" s="68"/>
    </row>
    <row r="13" spans="2:13" s="52" customFormat="1" ht="39.6" x14ac:dyDescent="0.25">
      <c r="B13" s="91" t="str">
        <f>CONCATENATE("1.",Prüfkriterien_1[[#This Row],[Hilfsspalte_Num]])</f>
        <v>1.4</v>
      </c>
      <c r="C13" s="92">
        <f>ROW()-ROW(Prüfkriterien_1[[#Headers],[Hilfsspalte_Kom]])</f>
        <v>4</v>
      </c>
      <c r="D13" s="93">
        <f>(Prüfkriterien_1[Hilfsspalte_Num]+10)/10</f>
        <v>1.4</v>
      </c>
      <c r="E13" s="90" t="s">
        <v>133</v>
      </c>
      <c r="F13" s="35" t="s">
        <v>90</v>
      </c>
      <c r="G13" s="36" t="s">
        <v>91</v>
      </c>
      <c r="H13" s="53"/>
      <c r="I13" s="54"/>
      <c r="J13" s="54"/>
      <c r="K13" s="54"/>
      <c r="L13" s="54"/>
      <c r="M13" s="68"/>
    </row>
    <row r="14" spans="2:13" s="52" customFormat="1" ht="105.6" x14ac:dyDescent="0.25">
      <c r="B14" s="91" t="str">
        <f>CONCATENATE("1.",Prüfkriterien_1[[#This Row],[Hilfsspalte_Num]])</f>
        <v>1.5</v>
      </c>
      <c r="C14" s="92">
        <f>ROW()-ROW(Prüfkriterien_1[[#Headers],[Hilfsspalte_Kom]])</f>
        <v>5</v>
      </c>
      <c r="D14" s="93">
        <f>(Prüfkriterien_1[Hilfsspalte_Num]+10)/10</f>
        <v>1.5</v>
      </c>
      <c r="E14" s="90" t="s">
        <v>158</v>
      </c>
      <c r="F14" s="35" t="s">
        <v>159</v>
      </c>
      <c r="G14" s="94" t="s">
        <v>212</v>
      </c>
      <c r="H14" s="53"/>
      <c r="I14" s="54"/>
      <c r="J14" s="54"/>
      <c r="K14" s="54"/>
      <c r="L14" s="54"/>
      <c r="M14" s="68"/>
    </row>
    <row r="15" spans="2:13" s="52" customFormat="1" ht="39.6" x14ac:dyDescent="0.25">
      <c r="B15" s="91" t="str">
        <f>CONCATENATE("1.",Prüfkriterien_1[[#This Row],[Hilfsspalte_Num]])</f>
        <v>1.6</v>
      </c>
      <c r="C15" s="92">
        <f>ROW()-ROW(Prüfkriterien_1[[#Headers],[Hilfsspalte_Kom]])</f>
        <v>6</v>
      </c>
      <c r="D15" s="93">
        <f>(Prüfkriterien_1[Hilfsspalte_Num]+10)/10</f>
        <v>1.6</v>
      </c>
      <c r="E15" s="90" t="s">
        <v>158</v>
      </c>
      <c r="F15" s="88" t="s">
        <v>160</v>
      </c>
      <c r="G15" s="95" t="s">
        <v>191</v>
      </c>
      <c r="H15" s="53"/>
      <c r="I15" s="54"/>
      <c r="J15" s="54"/>
      <c r="K15" s="54"/>
      <c r="L15" s="54"/>
      <c r="M15" s="68"/>
    </row>
    <row r="16" spans="2:13" s="52" customFormat="1" ht="39.6" x14ac:dyDescent="0.25">
      <c r="B16" s="91" t="str">
        <f>CONCATENATE("1.",Prüfkriterien_1[[#This Row],[Hilfsspalte_Num]])</f>
        <v>1.7</v>
      </c>
      <c r="C16" s="92">
        <f>ROW()-ROW(Prüfkriterien_1[[#Headers],[Hilfsspalte_Kom]])</f>
        <v>7</v>
      </c>
      <c r="D16" s="93">
        <f>(Prüfkriterien_1[Hilfsspalte_Num]+10)/10</f>
        <v>1.7</v>
      </c>
      <c r="E16" s="90" t="s">
        <v>158</v>
      </c>
      <c r="F16" s="96" t="s">
        <v>161</v>
      </c>
      <c r="G16" s="97" t="s">
        <v>191</v>
      </c>
      <c r="H16" s="53"/>
      <c r="I16" s="54"/>
      <c r="J16" s="54"/>
      <c r="K16" s="54"/>
      <c r="L16" s="54"/>
      <c r="M16" s="68"/>
    </row>
    <row r="17" spans="2:13" s="52" customFormat="1" ht="26.4" x14ac:dyDescent="0.25">
      <c r="B17" s="91" t="str">
        <f>CONCATENATE("1.",Prüfkriterien_1[[#This Row],[Hilfsspalte_Num]])</f>
        <v>1.8</v>
      </c>
      <c r="C17" s="92">
        <f>ROW()-ROW(Prüfkriterien_1[[#Headers],[Hilfsspalte_Kom]])</f>
        <v>8</v>
      </c>
      <c r="D17" s="93">
        <f>(Prüfkriterien_1[Hilfsspalte_Num]+10)/10</f>
        <v>1.8</v>
      </c>
      <c r="E17" s="90" t="s">
        <v>177</v>
      </c>
      <c r="F17" s="96" t="s">
        <v>178</v>
      </c>
      <c r="G17" s="97" t="s">
        <v>179</v>
      </c>
      <c r="H17" s="53"/>
      <c r="I17" s="54"/>
      <c r="J17" s="54"/>
      <c r="K17" s="54"/>
      <c r="L17" s="54"/>
      <c r="M17" s="68"/>
    </row>
    <row r="18" spans="2:13" s="52" customFormat="1" ht="39.6" x14ac:dyDescent="0.25">
      <c r="B18" s="91" t="str">
        <f>CONCATENATE("1.",Prüfkriterien_1[[#This Row],[Hilfsspalte_Num]])</f>
        <v>1.9</v>
      </c>
      <c r="C18" s="92">
        <f>ROW()-ROW(Prüfkriterien_1[[#Headers],[Hilfsspalte_Kom]])</f>
        <v>9</v>
      </c>
      <c r="D18" s="93">
        <f>(Prüfkriterien_1[Hilfsspalte_Num]+10)/10</f>
        <v>1.9</v>
      </c>
      <c r="E18" s="90" t="s">
        <v>171</v>
      </c>
      <c r="F18" s="88" t="s">
        <v>134</v>
      </c>
      <c r="G18" s="88" t="s">
        <v>92</v>
      </c>
      <c r="H18" s="53"/>
      <c r="I18" s="54"/>
      <c r="J18" s="54"/>
      <c r="K18" s="54"/>
      <c r="L18" s="54"/>
      <c r="M18" s="68"/>
    </row>
    <row r="19" spans="2:13" s="52" customFormat="1" ht="79.2" x14ac:dyDescent="0.25">
      <c r="B19" s="91" t="str">
        <f>CONCATENATE("1.",Prüfkriterien_1[[#This Row],[Hilfsspalte_Num]])</f>
        <v>1.10</v>
      </c>
      <c r="C19" s="92">
        <f>ROW()-ROW(Prüfkriterien_1[[#Headers],[Hilfsspalte_Kom]])</f>
        <v>10</v>
      </c>
      <c r="D19" s="93">
        <f>(Prüfkriterien_1[Hilfsspalte_Num]+10)/10</f>
        <v>2</v>
      </c>
      <c r="E19" s="90" t="s">
        <v>155</v>
      </c>
      <c r="F19" s="96" t="s">
        <v>156</v>
      </c>
      <c r="G19" s="96" t="s">
        <v>139</v>
      </c>
      <c r="H19" s="53"/>
      <c r="I19" s="54"/>
      <c r="J19" s="54"/>
      <c r="K19" s="54"/>
      <c r="L19" s="54"/>
      <c r="M19" s="68"/>
    </row>
    <row r="20" spans="2:13" s="52" customFormat="1" ht="79.2" x14ac:dyDescent="0.25">
      <c r="B20" s="91" t="str">
        <f>CONCATENATE("1.",Prüfkriterien_1[[#This Row],[Hilfsspalte_Num]])</f>
        <v>1.11</v>
      </c>
      <c r="C20" s="92">
        <f>ROW()-ROW(Prüfkriterien_1[[#Headers],[Hilfsspalte_Kom]])</f>
        <v>11</v>
      </c>
      <c r="D20" s="93">
        <f>(Prüfkriterien_1[Hilfsspalte_Num]+10)/10</f>
        <v>2.1</v>
      </c>
      <c r="E20" s="90" t="s">
        <v>155</v>
      </c>
      <c r="F20" s="96" t="s">
        <v>157</v>
      </c>
      <c r="G20" s="96" t="s">
        <v>139</v>
      </c>
      <c r="H20" s="53"/>
      <c r="I20" s="54"/>
      <c r="J20" s="54"/>
      <c r="K20" s="54"/>
      <c r="L20" s="54"/>
      <c r="M20" s="68"/>
    </row>
    <row r="21" spans="2:13" s="52" customFormat="1" ht="52.8" x14ac:dyDescent="0.25">
      <c r="B21" s="91" t="str">
        <f>CONCATENATE("1.",Prüfkriterien_1[[#This Row],[Hilfsspalte_Num]])</f>
        <v>1.12</v>
      </c>
      <c r="C21" s="92">
        <f>ROW()-ROW(Prüfkriterien_1[[#Headers],[Hilfsspalte_Kom]])</f>
        <v>12</v>
      </c>
      <c r="D21" s="93">
        <f>(Prüfkriterien_1[Hilfsspalte_Num]+10)/10</f>
        <v>2.2000000000000002</v>
      </c>
      <c r="E21" s="87" t="s">
        <v>93</v>
      </c>
      <c r="F21" s="88" t="s">
        <v>209</v>
      </c>
      <c r="G21" s="36" t="s">
        <v>210</v>
      </c>
      <c r="H21" s="53"/>
      <c r="I21" s="54"/>
      <c r="J21" s="54"/>
      <c r="K21" s="54"/>
      <c r="L21" s="54"/>
      <c r="M21" s="68"/>
    </row>
    <row r="22" spans="2:13" s="52" customFormat="1" ht="26.4" x14ac:dyDescent="0.25">
      <c r="B22" s="91" t="str">
        <f>CONCATENATE("1.",Prüfkriterien_1[[#This Row],[Hilfsspalte_Num]])</f>
        <v>1.13</v>
      </c>
      <c r="C22" s="92">
        <f>ROW()-ROW(Prüfkriterien_1[[#Headers],[Hilfsspalte_Kom]])</f>
        <v>13</v>
      </c>
      <c r="D22" s="93">
        <f>(Prüfkriterien_1[Hilfsspalte_Num]+10)/10</f>
        <v>2.2999999999999998</v>
      </c>
      <c r="E22" s="87" t="s">
        <v>172</v>
      </c>
      <c r="F22" s="88" t="s">
        <v>95</v>
      </c>
      <c r="G22" s="89" t="s">
        <v>94</v>
      </c>
      <c r="H22" s="53"/>
      <c r="I22" s="54"/>
      <c r="J22" s="54"/>
      <c r="K22" s="54"/>
      <c r="L22" s="54"/>
      <c r="M22" s="68"/>
    </row>
    <row r="23" spans="2:13" s="52" customFormat="1" ht="158.4" x14ac:dyDescent="0.25">
      <c r="B23" s="91" t="str">
        <f>CONCATENATE("1.",Prüfkriterien_1[[#This Row],[Hilfsspalte_Num]])</f>
        <v>1.14</v>
      </c>
      <c r="C23" s="92">
        <f>ROW()-ROW(Prüfkriterien_1[[#Headers],[Hilfsspalte_Kom]])</f>
        <v>14</v>
      </c>
      <c r="D23" s="93">
        <f>(Prüfkriterien_1[Hilfsspalte_Num]+10)/10</f>
        <v>2.4</v>
      </c>
      <c r="E23" s="109" t="s">
        <v>166</v>
      </c>
      <c r="F23" s="98" t="s">
        <v>96</v>
      </c>
      <c r="G23" s="99" t="s">
        <v>192</v>
      </c>
      <c r="H23" s="53"/>
      <c r="I23" s="54"/>
      <c r="J23" s="54"/>
      <c r="K23" s="54"/>
      <c r="L23" s="54"/>
      <c r="M23" s="68"/>
    </row>
    <row r="24" spans="2:13" s="52" customFormat="1" ht="66" x14ac:dyDescent="0.25">
      <c r="B24" s="91" t="str">
        <f>CONCATENATE("1.",Prüfkriterien_1[[#This Row],[Hilfsspalte_Num]])</f>
        <v>1.15</v>
      </c>
      <c r="C24" s="92">
        <f>ROW()-ROW(Prüfkriterien_1[[#Headers],[Hilfsspalte_Kom]])</f>
        <v>15</v>
      </c>
      <c r="D24" s="93">
        <f>(Prüfkriterien_1[Hilfsspalte_Num]+10)/10</f>
        <v>2.5</v>
      </c>
      <c r="E24" s="87" t="s">
        <v>169</v>
      </c>
      <c r="F24" s="89" t="s">
        <v>151</v>
      </c>
      <c r="G24" s="36" t="s">
        <v>193</v>
      </c>
      <c r="H24" s="53"/>
      <c r="I24" s="54"/>
      <c r="J24" s="54"/>
      <c r="K24" s="54"/>
      <c r="L24" s="54"/>
      <c r="M24" s="68"/>
    </row>
    <row r="25" spans="2:13" s="52" customFormat="1" ht="66" x14ac:dyDescent="0.25">
      <c r="B25" s="91" t="str">
        <f>CONCATENATE("1.",Prüfkriterien_1[[#This Row],[Hilfsspalte_Num]])</f>
        <v>1.16</v>
      </c>
      <c r="C25" s="92">
        <f>ROW()-ROW(Prüfkriterien_1[[#Headers],[Hilfsspalte_Kom]])</f>
        <v>16</v>
      </c>
      <c r="D25" s="93">
        <f>(Prüfkriterien_1[Hilfsspalte_Num]+10)/10</f>
        <v>2.6</v>
      </c>
      <c r="E25" s="87" t="s">
        <v>169</v>
      </c>
      <c r="F25" s="100" t="s">
        <v>97</v>
      </c>
      <c r="G25" s="101" t="s">
        <v>98</v>
      </c>
      <c r="H25" s="53"/>
      <c r="I25" s="54"/>
      <c r="J25" s="54"/>
      <c r="K25" s="54"/>
      <c r="L25" s="54"/>
      <c r="M25" s="68"/>
    </row>
    <row r="26" spans="2:13" s="52" customFormat="1" ht="39.6" x14ac:dyDescent="0.25">
      <c r="B26" s="91" t="str">
        <f>CONCATENATE("1.",Prüfkriterien_1[[#This Row],[Hilfsspalte_Num]])</f>
        <v>1.17</v>
      </c>
      <c r="C26" s="92">
        <f>ROW()-ROW(Prüfkriterien_1[[#Headers],[Hilfsspalte_Kom]])</f>
        <v>17</v>
      </c>
      <c r="D26" s="93">
        <f>(Prüfkriterien_1[Hilfsspalte_Num]+10)/10</f>
        <v>2.7</v>
      </c>
      <c r="E26" s="102" t="s">
        <v>174</v>
      </c>
      <c r="F26" s="89" t="s">
        <v>99</v>
      </c>
      <c r="G26" s="36" t="s">
        <v>184</v>
      </c>
      <c r="H26" s="53"/>
      <c r="I26" s="54"/>
      <c r="J26" s="54"/>
      <c r="K26" s="54"/>
      <c r="L26" s="54"/>
      <c r="M26" s="68"/>
    </row>
    <row r="27" spans="2:13" s="52" customFormat="1" ht="52.8" x14ac:dyDescent="0.25">
      <c r="B27" s="91" t="str">
        <f>CONCATENATE("1.",Prüfkriterien_1[[#This Row],[Hilfsspalte_Num]])</f>
        <v>1.18</v>
      </c>
      <c r="C27" s="92">
        <f>ROW()-ROW(Prüfkriterien_1[[#Headers],[Hilfsspalte_Kom]])</f>
        <v>18</v>
      </c>
      <c r="D27" s="93">
        <f>(Prüfkriterien_1[Hilfsspalte_Num]+10)/10</f>
        <v>2.8</v>
      </c>
      <c r="E27" s="102" t="s">
        <v>173</v>
      </c>
      <c r="F27" s="89" t="s">
        <v>100</v>
      </c>
      <c r="G27" s="89" t="s">
        <v>185</v>
      </c>
      <c r="H27" s="53"/>
      <c r="I27" s="54"/>
      <c r="J27" s="54"/>
      <c r="K27" s="54"/>
      <c r="L27" s="54"/>
      <c r="M27" s="68"/>
    </row>
    <row r="28" spans="2:13" s="52" customFormat="1" ht="39.6" x14ac:dyDescent="0.25">
      <c r="B28" s="84" t="str">
        <f>CONCATENATE("1.",Prüfkriterien_1[[#This Row],[Hilfsspalte_Num]])</f>
        <v>1.19</v>
      </c>
      <c r="C28" s="85">
        <f>ROW()-ROW(Prüfkriterien_1[[#Headers],[Hilfsspalte_Kom]])</f>
        <v>19</v>
      </c>
      <c r="D28" s="86">
        <f>(Prüfkriterien_1[Hilfsspalte_Num]+10)/10</f>
        <v>2.9</v>
      </c>
      <c r="E28" s="102" t="s">
        <v>173</v>
      </c>
      <c r="F28" s="36" t="s">
        <v>101</v>
      </c>
      <c r="G28" s="36" t="s">
        <v>102</v>
      </c>
      <c r="H28" s="53"/>
      <c r="I28" s="54"/>
      <c r="J28" s="54"/>
      <c r="K28" s="54"/>
      <c r="L28" s="54"/>
      <c r="M28" s="40"/>
    </row>
    <row r="29" spans="2:13" x14ac:dyDescent="0.25">
      <c r="B29" s="143" t="s">
        <v>103</v>
      </c>
      <c r="C29" s="143"/>
      <c r="D29" s="143"/>
      <c r="E29" s="143"/>
      <c r="F29" s="143"/>
      <c r="G29" s="143"/>
      <c r="H29" s="143"/>
      <c r="I29" s="143"/>
      <c r="J29" s="143"/>
      <c r="K29" s="143"/>
      <c r="L29" s="143"/>
      <c r="M29" s="143"/>
    </row>
    <row r="30" spans="2:13" s="41" customFormat="1" hidden="1" x14ac:dyDescent="0.25">
      <c r="B30" s="37" t="s">
        <v>41</v>
      </c>
      <c r="C30" s="38" t="s">
        <v>42</v>
      </c>
      <c r="D30" s="38" t="s">
        <v>43</v>
      </c>
      <c r="E30" s="25" t="s">
        <v>44</v>
      </c>
      <c r="F30" s="26" t="s">
        <v>45</v>
      </c>
      <c r="G30" s="26" t="s">
        <v>48</v>
      </c>
      <c r="H30" s="27" t="s">
        <v>49</v>
      </c>
      <c r="I30" s="27" t="s">
        <v>50</v>
      </c>
      <c r="J30" s="27" t="s">
        <v>51</v>
      </c>
      <c r="K30" s="27" t="s">
        <v>52</v>
      </c>
      <c r="L30" s="27" t="s">
        <v>53</v>
      </c>
      <c r="M30" s="28" t="s">
        <v>54</v>
      </c>
    </row>
    <row r="31" spans="2:13" s="41" customFormat="1" ht="79.2" x14ac:dyDescent="0.25">
      <c r="B31" s="24" t="str">
        <f>CONCATENATE("2.",Prüfkriterien_2[[#This Row],[Spalte2]])</f>
        <v>2.1</v>
      </c>
      <c r="C31" s="29">
        <f>ROW()-ROW(Prüfkriterien_2[[#Headers],[Spalte3]])</f>
        <v>1</v>
      </c>
      <c r="D31" s="103">
        <f>(Prüfkriterien_2[[#This Row],[Spalte2]]+20)/10</f>
        <v>2.1</v>
      </c>
      <c r="E31" s="102" t="s">
        <v>152</v>
      </c>
      <c r="F31" s="96" t="s">
        <v>153</v>
      </c>
      <c r="G31" s="104" t="s">
        <v>154</v>
      </c>
      <c r="H31" s="53"/>
      <c r="I31" s="54"/>
      <c r="J31" s="54"/>
      <c r="K31" s="54"/>
      <c r="L31" s="54"/>
      <c r="M31" s="40"/>
    </row>
    <row r="32" spans="2:13" s="41" customFormat="1" ht="52.8" x14ac:dyDescent="0.25">
      <c r="B32" s="24" t="str">
        <f>CONCATENATE("2.",Prüfkriterien_2[[#This Row],[Spalte2]])</f>
        <v>2.2</v>
      </c>
      <c r="C32" s="29">
        <f>ROW()-ROW(Prüfkriterien_2[[#Headers],[Spalte3]])</f>
        <v>2</v>
      </c>
      <c r="D32" s="103">
        <f>(Prüfkriterien_2[[#This Row],[Spalte2]]+20)/10</f>
        <v>2.2000000000000002</v>
      </c>
      <c r="E32" s="102" t="s">
        <v>108</v>
      </c>
      <c r="F32" s="89" t="s">
        <v>105</v>
      </c>
      <c r="G32" s="36" t="s">
        <v>194</v>
      </c>
      <c r="H32" s="27"/>
      <c r="I32" s="67"/>
      <c r="J32" s="67"/>
      <c r="K32" s="27"/>
      <c r="L32" s="27"/>
      <c r="M32" s="40"/>
    </row>
    <row r="33" spans="2:13" s="41" customFormat="1" ht="39.6" x14ac:dyDescent="0.25">
      <c r="B33" s="24" t="str">
        <f>CONCATENATE("2.",Prüfkriterien_2[[#This Row],[Spalte2]])</f>
        <v>2.3</v>
      </c>
      <c r="C33" s="29">
        <f>ROW()-ROW(Prüfkriterien_2[[#Headers],[Spalte3]])</f>
        <v>3</v>
      </c>
      <c r="D33" s="103">
        <f>(Prüfkriterien_2[[#This Row],[Spalte2]]+20)/10</f>
        <v>2.2999999999999998</v>
      </c>
      <c r="E33" s="102" t="s">
        <v>111</v>
      </c>
      <c r="F33" s="89" t="s">
        <v>107</v>
      </c>
      <c r="G33" s="36" t="s">
        <v>195</v>
      </c>
      <c r="H33" s="27"/>
      <c r="I33" s="67"/>
      <c r="J33" s="67"/>
      <c r="K33" s="27"/>
      <c r="L33" s="27"/>
      <c r="M33" s="40"/>
    </row>
    <row r="34" spans="2:13" s="41" customFormat="1" ht="66" x14ac:dyDescent="0.25">
      <c r="B34" s="24" t="str">
        <f>CONCATENATE("2.",Prüfkriterien_2[[#This Row],[Spalte2]])</f>
        <v>2.4</v>
      </c>
      <c r="C34" s="29">
        <f>ROW()-ROW(Prüfkriterien_2[[#Headers],[Spalte3]])</f>
        <v>4</v>
      </c>
      <c r="D34" s="103">
        <f>(Prüfkriterien_2[[#This Row],[Spalte2]]+20)/10</f>
        <v>2.4</v>
      </c>
      <c r="E34" s="102" t="s">
        <v>167</v>
      </c>
      <c r="F34" s="36" t="s">
        <v>135</v>
      </c>
      <c r="G34" s="36" t="s">
        <v>190</v>
      </c>
      <c r="H34" s="53"/>
      <c r="I34" s="54"/>
      <c r="J34" s="54"/>
      <c r="K34" s="54"/>
      <c r="L34" s="54"/>
      <c r="M34" s="40"/>
    </row>
    <row r="35" spans="2:13" s="41" customFormat="1" ht="26.4" x14ac:dyDescent="0.25">
      <c r="B35" s="24" t="str">
        <f>CONCATENATE("2.",Prüfkriterien_2[[#This Row],[Spalte2]])</f>
        <v>2.5</v>
      </c>
      <c r="C35" s="29">
        <f>ROW()-ROW(Prüfkriterien_2[[#Headers],[Spalte3]])</f>
        <v>5</v>
      </c>
      <c r="D35" s="103">
        <f>(Prüfkriterien_2[[#This Row],[Spalte2]]+20)/10</f>
        <v>2.5</v>
      </c>
      <c r="E35" s="102" t="s">
        <v>168</v>
      </c>
      <c r="F35" s="104" t="s">
        <v>148</v>
      </c>
      <c r="G35" s="104" t="s">
        <v>189</v>
      </c>
      <c r="H35" s="27"/>
      <c r="I35" s="27" t="s">
        <v>38</v>
      </c>
      <c r="J35" s="27" t="s">
        <v>38</v>
      </c>
      <c r="K35" s="27"/>
      <c r="L35" s="27"/>
      <c r="M35" s="40"/>
    </row>
    <row r="36" spans="2:13" s="41" customFormat="1" ht="52.8" x14ac:dyDescent="0.25">
      <c r="B36" s="24" t="str">
        <f>CONCATENATE("2.",Prüfkriterien_2[[#This Row],[Spalte2]])</f>
        <v>2.6</v>
      </c>
      <c r="C36" s="29">
        <f>ROW()-ROW(Prüfkriterien_2[[#Headers],[Spalte3]])</f>
        <v>6</v>
      </c>
      <c r="D36" s="103">
        <f>(Prüfkriterien_2[[#This Row],[Spalte2]]+20)/10</f>
        <v>2.6</v>
      </c>
      <c r="E36" s="102" t="s">
        <v>168</v>
      </c>
      <c r="F36" s="104" t="s">
        <v>147</v>
      </c>
      <c r="G36" s="104" t="s">
        <v>188</v>
      </c>
      <c r="H36" s="27"/>
      <c r="I36" s="27" t="s">
        <v>38</v>
      </c>
      <c r="J36" s="27" t="s">
        <v>38</v>
      </c>
      <c r="K36" s="27"/>
      <c r="L36" s="27"/>
      <c r="M36" s="40"/>
    </row>
    <row r="37" spans="2:13" s="41" customFormat="1" ht="26.4" x14ac:dyDescent="0.25">
      <c r="B37" s="24" t="str">
        <f>CONCATENATE("2.",Prüfkriterien_2[[#This Row],[Spalte2]])</f>
        <v>2.7</v>
      </c>
      <c r="C37" s="29">
        <f>ROW()-ROW(Prüfkriterien_2[[#Headers],[Spalte3]])</f>
        <v>7</v>
      </c>
      <c r="D37" s="103">
        <f>(Prüfkriterien_2[[#This Row],[Spalte2]]+20)/10</f>
        <v>2.7</v>
      </c>
      <c r="E37" s="102" t="s">
        <v>168</v>
      </c>
      <c r="F37" s="104" t="s">
        <v>140</v>
      </c>
      <c r="G37" s="104" t="s">
        <v>189</v>
      </c>
      <c r="H37" s="27"/>
      <c r="I37" s="27" t="s">
        <v>38</v>
      </c>
      <c r="J37" s="27" t="s">
        <v>38</v>
      </c>
      <c r="K37" s="27"/>
      <c r="L37" s="27"/>
      <c r="M37" s="40"/>
    </row>
    <row r="38" spans="2:13" s="41" customFormat="1" ht="26.4" x14ac:dyDescent="0.25">
      <c r="B38" s="24" t="str">
        <f>CONCATENATE("2.",Prüfkriterien_2[[#This Row],[Spalte2]])</f>
        <v>2.8</v>
      </c>
      <c r="C38" s="29">
        <f>ROW()-ROW(Prüfkriterien_2[[#Headers],[Spalte3]])</f>
        <v>8</v>
      </c>
      <c r="D38" s="103">
        <f>(Prüfkriterien_2[[#This Row],[Spalte2]]+20)/10</f>
        <v>2.8</v>
      </c>
      <c r="E38" s="102" t="s">
        <v>168</v>
      </c>
      <c r="F38" s="104" t="s">
        <v>141</v>
      </c>
      <c r="G38" s="104" t="s">
        <v>189</v>
      </c>
      <c r="H38" s="27"/>
      <c r="I38" s="27" t="s">
        <v>38</v>
      </c>
      <c r="J38" s="27" t="s">
        <v>38</v>
      </c>
      <c r="K38" s="27"/>
      <c r="L38" s="27"/>
      <c r="M38" s="40"/>
    </row>
    <row r="39" spans="2:13" s="41" customFormat="1" ht="52.8" x14ac:dyDescent="0.25">
      <c r="B39" s="24" t="str">
        <f>CONCATENATE("2.",Prüfkriterien_2[[#This Row],[Spalte2]])</f>
        <v>2.9</v>
      </c>
      <c r="C39" s="29">
        <f>ROW()-ROW(Prüfkriterien_2[[#Headers],[Spalte3]])</f>
        <v>9</v>
      </c>
      <c r="D39" s="103">
        <f>(Prüfkriterien_2[[#This Row],[Spalte2]]+20)/10</f>
        <v>2.9</v>
      </c>
      <c r="E39" s="102" t="s">
        <v>215</v>
      </c>
      <c r="F39" s="89" t="s">
        <v>110</v>
      </c>
      <c r="G39" s="36" t="s">
        <v>146</v>
      </c>
      <c r="H39" s="53"/>
      <c r="I39" s="54"/>
      <c r="J39" s="54"/>
      <c r="K39" s="54"/>
      <c r="L39" s="54"/>
      <c r="M39" s="40"/>
    </row>
    <row r="40" spans="2:13" s="41" customFormat="1" ht="52.8" x14ac:dyDescent="0.25">
      <c r="B40" s="24" t="str">
        <f>CONCATENATE("2.",Prüfkriterien_2[[#This Row],[Spalte2]])</f>
        <v>2.10</v>
      </c>
      <c r="C40" s="29">
        <f>ROW()-ROW(Prüfkriterien_2[[#Headers],[Spalte3]])</f>
        <v>10</v>
      </c>
      <c r="D40" s="103">
        <f>(Prüfkriterien_2[[#This Row],[Spalte2]]+20)/10</f>
        <v>3</v>
      </c>
      <c r="E40" s="102" t="s">
        <v>104</v>
      </c>
      <c r="F40" s="89" t="s">
        <v>109</v>
      </c>
      <c r="G40" s="36" t="s">
        <v>187</v>
      </c>
      <c r="H40" s="27"/>
      <c r="I40" s="27" t="s">
        <v>38</v>
      </c>
      <c r="J40" s="27" t="s">
        <v>38</v>
      </c>
      <c r="K40" s="27"/>
      <c r="L40" s="27"/>
      <c r="M40" s="40"/>
    </row>
    <row r="41" spans="2:13" s="41" customFormat="1" ht="79.2" x14ac:dyDescent="0.25">
      <c r="B41" s="24" t="str">
        <f>CONCATENATE("2.",Prüfkriterien_2[[#This Row],[Spalte2]])</f>
        <v>2.11</v>
      </c>
      <c r="C41" s="29">
        <f>ROW()-ROW(Prüfkriterien_2[[#Headers],[Spalte3]])</f>
        <v>11</v>
      </c>
      <c r="D41" s="103">
        <f>(Prüfkriterien_2[[#This Row],[Spalte2]]+20)/10</f>
        <v>3.1</v>
      </c>
      <c r="E41" s="102" t="s">
        <v>106</v>
      </c>
      <c r="F41" s="104" t="s">
        <v>142</v>
      </c>
      <c r="G41" s="104" t="s">
        <v>196</v>
      </c>
      <c r="H41" s="27"/>
      <c r="I41" s="27" t="s">
        <v>38</v>
      </c>
      <c r="J41" s="27" t="s">
        <v>38</v>
      </c>
      <c r="K41" s="27"/>
      <c r="L41" s="27"/>
      <c r="M41" s="40"/>
    </row>
    <row r="42" spans="2:13" s="41" customFormat="1" ht="92.4" x14ac:dyDescent="0.25">
      <c r="B42" s="24" t="str">
        <f>CONCATENATE("2.",Prüfkriterien_2[[#This Row],[Spalte2]])</f>
        <v>2.12</v>
      </c>
      <c r="C42" s="29">
        <f>ROW()-ROW(Prüfkriterien_2[[#Headers],[Spalte3]])</f>
        <v>12</v>
      </c>
      <c r="D42" s="103">
        <f>(Prüfkriterien_2[[#This Row],[Spalte2]]+20)/10</f>
        <v>3.2</v>
      </c>
      <c r="E42" s="102" t="s">
        <v>216</v>
      </c>
      <c r="F42" s="89" t="s">
        <v>112</v>
      </c>
      <c r="G42" s="36" t="s">
        <v>143</v>
      </c>
      <c r="H42" s="53"/>
      <c r="I42" s="54"/>
      <c r="J42" s="54"/>
      <c r="K42" s="54"/>
      <c r="L42" s="54"/>
      <c r="M42" s="40"/>
    </row>
    <row r="43" spans="2:13" s="41" customFormat="1" ht="26.4" x14ac:dyDescent="0.25">
      <c r="B43" s="105" t="str">
        <f>CONCATENATE("2.",Prüfkriterien_2[[#This Row],[Spalte2]])</f>
        <v>2.13</v>
      </c>
      <c r="C43" s="29">
        <f>ROW()-ROW(Prüfkriterien_2[[#Headers],[Spalte3]])</f>
        <v>13</v>
      </c>
      <c r="D43" s="103">
        <f>(Prüfkriterien_2[[#This Row],[Spalte2]]+20)/10</f>
        <v>3.3</v>
      </c>
      <c r="E43" s="102" t="s">
        <v>216</v>
      </c>
      <c r="F43" s="89" t="s">
        <v>113</v>
      </c>
      <c r="G43" s="36" t="s">
        <v>197</v>
      </c>
      <c r="H43" s="53"/>
      <c r="I43" s="54"/>
      <c r="J43" s="54"/>
      <c r="K43" s="54"/>
      <c r="L43" s="54"/>
      <c r="M43" s="69"/>
    </row>
    <row r="44" spans="2:13" s="41" customFormat="1" ht="145.19999999999999" x14ac:dyDescent="0.25">
      <c r="B44" s="105" t="str">
        <f>CONCATENATE("2.",Prüfkriterien_2[[#This Row],[Spalte2]])</f>
        <v>2.14</v>
      </c>
      <c r="C44" s="29">
        <f>ROW()-ROW(Prüfkriterien_2[[#Headers],[Spalte3]])</f>
        <v>14</v>
      </c>
      <c r="D44" s="103">
        <f>(Prüfkriterien_2[[#This Row],[Spalte2]]+20)/10</f>
        <v>3.4</v>
      </c>
      <c r="E44" s="102" t="s">
        <v>217</v>
      </c>
      <c r="F44" s="89" t="s">
        <v>144</v>
      </c>
      <c r="G44" s="36" t="s">
        <v>198</v>
      </c>
      <c r="H44" s="48"/>
      <c r="I44" s="27" t="s">
        <v>38</v>
      </c>
      <c r="J44" s="27" t="s">
        <v>38</v>
      </c>
      <c r="K44" s="48"/>
      <c r="L44" s="48"/>
      <c r="M44" s="69"/>
    </row>
    <row r="45" spans="2:13" x14ac:dyDescent="0.25">
      <c r="B45" s="136" t="s">
        <v>114</v>
      </c>
      <c r="C45" s="137"/>
      <c r="D45" s="137"/>
      <c r="E45" s="137"/>
      <c r="F45" s="137"/>
      <c r="G45" s="137"/>
      <c r="H45" s="137"/>
      <c r="I45" s="137"/>
      <c r="J45" s="137"/>
      <c r="K45" s="137"/>
      <c r="L45" s="137"/>
      <c r="M45" s="138"/>
    </row>
    <row r="46" spans="2:13" s="41" customFormat="1" hidden="1" x14ac:dyDescent="0.25">
      <c r="B46" s="37" t="s">
        <v>41</v>
      </c>
      <c r="C46" s="38" t="s">
        <v>42</v>
      </c>
      <c r="D46" s="38" t="s">
        <v>43</v>
      </c>
      <c r="E46" s="25" t="s">
        <v>44</v>
      </c>
      <c r="F46" s="26" t="s">
        <v>45</v>
      </c>
      <c r="G46" s="26" t="s">
        <v>48</v>
      </c>
      <c r="H46" s="27" t="s">
        <v>49</v>
      </c>
      <c r="I46" s="27" t="s">
        <v>50</v>
      </c>
      <c r="J46" s="27" t="s">
        <v>51</v>
      </c>
      <c r="K46" s="27" t="s">
        <v>52</v>
      </c>
      <c r="L46" s="27" t="s">
        <v>53</v>
      </c>
      <c r="M46" s="28" t="s">
        <v>54</v>
      </c>
    </row>
    <row r="47" spans="2:13" s="41" customFormat="1" ht="132" x14ac:dyDescent="0.25">
      <c r="B47" s="24" t="str">
        <f>CONCATENATE("3.",Prüfkriterien_3[[#This Row],[Spalte2]])</f>
        <v>3.1</v>
      </c>
      <c r="C47" s="29">
        <f>ROW()-ROW(Prüfkriterien_3[[#Headers],[Spalte3]])</f>
        <v>1</v>
      </c>
      <c r="D47" s="29">
        <f>(Prüfkriterien_3[[#This Row],[Spalte2]]+30)/10</f>
        <v>3.1</v>
      </c>
      <c r="E47" s="102" t="s">
        <v>176</v>
      </c>
      <c r="F47" s="89" t="s">
        <v>115</v>
      </c>
      <c r="G47" s="36" t="s">
        <v>199</v>
      </c>
      <c r="H47" s="53"/>
      <c r="I47" s="54"/>
      <c r="J47" s="54"/>
      <c r="K47" s="54"/>
      <c r="L47" s="54"/>
      <c r="M47" s="40"/>
    </row>
    <row r="48" spans="2:13" s="41" customFormat="1" ht="39.6" x14ac:dyDescent="0.25">
      <c r="B48" s="24" t="str">
        <f>CONCATENATE("3.",Prüfkriterien_3[[#This Row],[Spalte2]])</f>
        <v>3.2</v>
      </c>
      <c r="C48" s="29">
        <f>ROW()-ROW(Prüfkriterien_3[[#Headers],[Spalte3]])</f>
        <v>2</v>
      </c>
      <c r="D48" s="29">
        <f>(Prüfkriterien_3[[#This Row],[Spalte2]]+30)/10</f>
        <v>3.2</v>
      </c>
      <c r="E48" s="102" t="s">
        <v>166</v>
      </c>
      <c r="F48" s="89" t="s">
        <v>136</v>
      </c>
      <c r="G48" s="89" t="s">
        <v>200</v>
      </c>
      <c r="H48" s="53"/>
      <c r="I48" s="54"/>
      <c r="J48" s="54"/>
      <c r="K48" s="54"/>
      <c r="L48" s="54"/>
      <c r="M48" s="40"/>
    </row>
    <row r="49" spans="2:13" s="41" customFormat="1" ht="26.4" x14ac:dyDescent="0.25">
      <c r="B49" s="24" t="str">
        <f>CONCATENATE("3.",Prüfkriterien_3[[#This Row],[Spalte2]])</f>
        <v>3.3</v>
      </c>
      <c r="C49" s="29">
        <f>ROW()-ROW(Prüfkriterien_3[[#Headers],[Spalte3]])</f>
        <v>3</v>
      </c>
      <c r="D49" s="29">
        <f>(Prüfkriterien_3[[#This Row],[Spalte2]]+30)/10</f>
        <v>3.3</v>
      </c>
      <c r="E49" s="102" t="s">
        <v>169</v>
      </c>
      <c r="F49" s="89" t="s">
        <v>137</v>
      </c>
      <c r="G49" s="89" t="s">
        <v>201</v>
      </c>
      <c r="H49" s="53"/>
      <c r="I49" s="54"/>
      <c r="J49" s="54"/>
      <c r="K49" s="54"/>
      <c r="L49" s="54"/>
      <c r="M49" s="40"/>
    </row>
    <row r="50" spans="2:13" s="41" customFormat="1" ht="52.8" x14ac:dyDescent="0.25">
      <c r="B50" s="24" t="str">
        <f>CONCATENATE("3.",Prüfkriterien_3[[#This Row],[Spalte2]])</f>
        <v>3.4</v>
      </c>
      <c r="C50" s="29">
        <f>ROW()-ROW(Prüfkriterien_3[[#Headers],[Spalte3]])</f>
        <v>4</v>
      </c>
      <c r="D50" s="29">
        <f>(Prüfkriterien_3[[#This Row],[Spalte2]]+30)/10</f>
        <v>3.4</v>
      </c>
      <c r="E50" s="102" t="s">
        <v>116</v>
      </c>
      <c r="F50" s="89" t="s">
        <v>117</v>
      </c>
      <c r="G50" s="89" t="s">
        <v>162</v>
      </c>
      <c r="H50" s="53"/>
      <c r="I50" s="54"/>
      <c r="J50" s="54"/>
      <c r="K50" s="54"/>
      <c r="L50" s="54"/>
      <c r="M50" s="40"/>
    </row>
    <row r="51" spans="2:13" s="41" customFormat="1" ht="52.8" x14ac:dyDescent="0.25">
      <c r="B51" s="24" t="str">
        <f>CONCATENATE("3.",Prüfkriterien_3[[#This Row],[Spalte2]])</f>
        <v>3.5</v>
      </c>
      <c r="C51" s="29">
        <f>ROW()-ROW(Prüfkriterien_3[[#Headers],[Spalte3]])</f>
        <v>5</v>
      </c>
      <c r="D51" s="29">
        <f>(Prüfkriterien_3[[#This Row],[Spalte2]]+30)/10</f>
        <v>3.5</v>
      </c>
      <c r="E51" s="102" t="s">
        <v>116</v>
      </c>
      <c r="F51" s="89" t="s">
        <v>118</v>
      </c>
      <c r="G51" s="36" t="s">
        <v>163</v>
      </c>
      <c r="H51" s="53"/>
      <c r="I51" s="54"/>
      <c r="J51" s="54"/>
      <c r="K51" s="54"/>
      <c r="L51" s="54"/>
      <c r="M51" s="40"/>
    </row>
    <row r="52" spans="2:13" s="41" customFormat="1" ht="66" x14ac:dyDescent="0.25">
      <c r="B52" s="24" t="str">
        <f>CONCATENATE("3.",Prüfkriterien_3[[#This Row],[Spalte2]])</f>
        <v>3.6</v>
      </c>
      <c r="C52" s="29">
        <f>ROW()-ROW(Prüfkriterien_3[[#Headers],[Spalte3]])</f>
        <v>6</v>
      </c>
      <c r="D52" s="29">
        <f>(Prüfkriterien_3[[#This Row],[Spalte2]]+30)/10</f>
        <v>3.6</v>
      </c>
      <c r="E52" s="102" t="s">
        <v>119</v>
      </c>
      <c r="F52" s="89" t="s">
        <v>145</v>
      </c>
      <c r="G52" s="36" t="s">
        <v>202</v>
      </c>
      <c r="H52" s="53"/>
      <c r="I52" s="54"/>
      <c r="J52" s="54"/>
      <c r="K52" s="54"/>
      <c r="L52" s="54"/>
      <c r="M52" s="40"/>
    </row>
    <row r="53" spans="2:13" s="41" customFormat="1" ht="66" x14ac:dyDescent="0.25">
      <c r="B53" s="24" t="str">
        <f>CONCATENATE("3.",Prüfkriterien_3[[#This Row],[Spalte2]])</f>
        <v>3.7</v>
      </c>
      <c r="C53" s="29">
        <f>ROW()-ROW(Prüfkriterien_3[[#Headers],[Spalte3]])</f>
        <v>7</v>
      </c>
      <c r="D53" s="29">
        <f>(Prüfkriterien_3[[#This Row],[Spalte2]]+30)/10</f>
        <v>3.7</v>
      </c>
      <c r="E53" s="102" t="s">
        <v>119</v>
      </c>
      <c r="F53" s="89" t="s">
        <v>204</v>
      </c>
      <c r="G53" s="36" t="s">
        <v>203</v>
      </c>
      <c r="H53" s="53"/>
      <c r="I53" s="54"/>
      <c r="J53" s="54"/>
      <c r="K53" s="54"/>
      <c r="L53" s="54"/>
      <c r="M53" s="40"/>
    </row>
    <row r="54" spans="2:13" s="41" customFormat="1" ht="39.6" x14ac:dyDescent="0.25">
      <c r="B54" s="24" t="str">
        <f>CONCATENATE("3.",Prüfkriterien_3[[#This Row],[Spalte2]])</f>
        <v>3.8</v>
      </c>
      <c r="C54" s="29">
        <f>ROW()-ROW(Prüfkriterien_3[[#Headers],[Spalte3]])</f>
        <v>8</v>
      </c>
      <c r="D54" s="29">
        <f>(Prüfkriterien_3[[#This Row],[Spalte2]]+30)/10</f>
        <v>3.8</v>
      </c>
      <c r="E54" s="102" t="s">
        <v>119</v>
      </c>
      <c r="F54" s="89" t="s">
        <v>120</v>
      </c>
      <c r="G54" s="36" t="s">
        <v>205</v>
      </c>
      <c r="H54" s="53"/>
      <c r="I54" s="54"/>
      <c r="J54" s="54"/>
      <c r="K54" s="54"/>
      <c r="L54" s="54"/>
      <c r="M54" s="40"/>
    </row>
    <row r="55" spans="2:13" s="41" customFormat="1" ht="26.4" x14ac:dyDescent="0.25">
      <c r="B55" s="24" t="str">
        <f>CONCATENATE("3.",Prüfkriterien_3[[#This Row],[Spalte2]])</f>
        <v>3.9</v>
      </c>
      <c r="C55" s="29">
        <f>ROW()-ROW(Prüfkriterien_3[[#Headers],[Spalte3]])</f>
        <v>9</v>
      </c>
      <c r="D55" s="29">
        <f>(Prüfkriterien_3[[#This Row],[Spalte2]]+30)/10</f>
        <v>3.9</v>
      </c>
      <c r="E55" s="102" t="s">
        <v>119</v>
      </c>
      <c r="F55" s="89" t="s">
        <v>121</v>
      </c>
      <c r="G55" s="106" t="s">
        <v>164</v>
      </c>
      <c r="H55" s="53"/>
      <c r="I55" s="54"/>
      <c r="J55" s="54"/>
      <c r="K55" s="54"/>
      <c r="L55" s="54"/>
      <c r="M55" s="40"/>
    </row>
    <row r="56" spans="2:13" s="41" customFormat="1" ht="26.4" x14ac:dyDescent="0.25">
      <c r="B56" s="24" t="str">
        <f>CONCATENATE("3.",Prüfkriterien_3[[#This Row],[Spalte2]])</f>
        <v>3.10</v>
      </c>
      <c r="C56" s="29">
        <f>ROW()-ROW(Prüfkriterien_3[[#Headers],[Spalte3]])</f>
        <v>10</v>
      </c>
      <c r="D56" s="29">
        <f>(Prüfkriterien_3[[#This Row],[Spalte2]]+30)/10</f>
        <v>4</v>
      </c>
      <c r="E56" s="102" t="s">
        <v>119</v>
      </c>
      <c r="F56" s="89" t="s">
        <v>122</v>
      </c>
      <c r="G56" s="106" t="s">
        <v>165</v>
      </c>
      <c r="H56" s="53"/>
      <c r="I56" s="54"/>
      <c r="J56" s="54"/>
      <c r="K56" s="54"/>
      <c r="L56" s="54"/>
      <c r="M56" s="40"/>
    </row>
    <row r="57" spans="2:13" s="41" customFormat="1" ht="39.6" x14ac:dyDescent="0.25">
      <c r="B57" s="24" t="str">
        <f>CONCATENATE("3.",Prüfkriterien_3[[#This Row],[Spalte2]])</f>
        <v>3.11</v>
      </c>
      <c r="C57" s="29">
        <f>ROW()-ROW(Prüfkriterien_3[[#Headers],[Spalte3]])</f>
        <v>11</v>
      </c>
      <c r="D57" s="29">
        <f>(Prüfkriterien_3[[#This Row],[Spalte2]]+30)/10</f>
        <v>4.0999999999999996</v>
      </c>
      <c r="E57" s="102" t="s">
        <v>119</v>
      </c>
      <c r="F57" s="89" t="s">
        <v>123</v>
      </c>
      <c r="G57" s="36" t="s">
        <v>186</v>
      </c>
      <c r="H57" s="53"/>
      <c r="I57" s="54"/>
      <c r="J57" s="54"/>
      <c r="K57" s="54"/>
      <c r="L57" s="54"/>
      <c r="M57" s="40"/>
    </row>
    <row r="58" spans="2:13" s="41" customFormat="1" ht="26.4" x14ac:dyDescent="0.25">
      <c r="B58" s="24" t="str">
        <f>CONCATENATE("3.",Prüfkriterien_3[[#This Row],[Spalte2]])</f>
        <v>3.12</v>
      </c>
      <c r="C58" s="29">
        <f>ROW()-ROW(Prüfkriterien_3[[#Headers],[Spalte3]])</f>
        <v>12</v>
      </c>
      <c r="D58" s="29">
        <f>(Prüfkriterien_3[[#This Row],[Spalte2]]+30)/10</f>
        <v>4.2</v>
      </c>
      <c r="E58" s="102" t="s">
        <v>124</v>
      </c>
      <c r="F58" s="89" t="s">
        <v>125</v>
      </c>
      <c r="G58" s="106" t="s">
        <v>164</v>
      </c>
      <c r="H58" s="53"/>
      <c r="I58" s="54"/>
      <c r="J58" s="54"/>
      <c r="K58" s="54"/>
      <c r="L58" s="54"/>
      <c r="M58" s="40"/>
    </row>
    <row r="59" spans="2:13" s="41" customFormat="1" ht="26.4" x14ac:dyDescent="0.25">
      <c r="B59" s="24" t="str">
        <f>CONCATENATE("3.",Prüfkriterien_3[[#This Row],[Spalte2]])</f>
        <v>3.13</v>
      </c>
      <c r="C59" s="29">
        <f>ROW()-ROW(Prüfkriterien_3[[#Headers],[Spalte3]])</f>
        <v>13</v>
      </c>
      <c r="D59" s="29">
        <f>(Prüfkriterien_3[[#This Row],[Spalte2]]+30)/10</f>
        <v>4.3</v>
      </c>
      <c r="E59" s="102" t="s">
        <v>124</v>
      </c>
      <c r="F59" s="89" t="s">
        <v>126</v>
      </c>
      <c r="G59" s="106" t="s">
        <v>165</v>
      </c>
      <c r="H59" s="53"/>
      <c r="I59" s="54"/>
      <c r="J59" s="54"/>
      <c r="K59" s="54"/>
      <c r="L59" s="54"/>
      <c r="M59" s="40"/>
    </row>
    <row r="60" spans="2:13" s="41" customFormat="1" ht="39.6" x14ac:dyDescent="0.25">
      <c r="B60" s="105" t="str">
        <f>CONCATENATE("3.",Prüfkriterien_3[[#This Row],[Spalte2]])</f>
        <v>3.14</v>
      </c>
      <c r="C60" s="107">
        <f>ROW()-ROW(Prüfkriterien_3[[#Headers],[Spalte3]])</f>
        <v>14</v>
      </c>
      <c r="D60" s="107">
        <f>(Prüfkriterien_3[[#This Row],[Spalte2]]+30)/10</f>
        <v>4.4000000000000004</v>
      </c>
      <c r="E60" s="102" t="s">
        <v>180</v>
      </c>
      <c r="F60" s="89" t="s">
        <v>127</v>
      </c>
      <c r="G60" s="106" t="s">
        <v>164</v>
      </c>
      <c r="H60" s="53"/>
      <c r="I60" s="54"/>
      <c r="J60" s="54"/>
      <c r="K60" s="54"/>
      <c r="L60" s="54"/>
      <c r="M60" s="69"/>
    </row>
    <row r="61" spans="2:13" s="41" customFormat="1" ht="39.6" x14ac:dyDescent="0.25">
      <c r="B61" s="105" t="str">
        <f>CONCATENATE("3.",Prüfkriterien_3[[#This Row],[Spalte2]])</f>
        <v>3.15</v>
      </c>
      <c r="C61" s="107">
        <f>ROW()-ROW(Prüfkriterien_3[[#Headers],[Spalte3]])</f>
        <v>15</v>
      </c>
      <c r="D61" s="107">
        <f>(Prüfkriterien_3[[#This Row],[Spalte2]]+30)/10</f>
        <v>4.5</v>
      </c>
      <c r="E61" s="102" t="s">
        <v>180</v>
      </c>
      <c r="F61" s="89" t="s">
        <v>128</v>
      </c>
      <c r="G61" s="106" t="s">
        <v>165</v>
      </c>
      <c r="H61" s="53"/>
      <c r="I61" s="54"/>
      <c r="J61" s="54"/>
      <c r="K61" s="54"/>
      <c r="L61" s="54"/>
      <c r="M61" s="69"/>
    </row>
    <row r="62" spans="2:13" s="41" customFormat="1" ht="79.2" x14ac:dyDescent="0.25">
      <c r="B62" s="105" t="str">
        <f>CONCATENATE("3.",Prüfkriterien_3[[#This Row],[Spalte2]])</f>
        <v>3.16</v>
      </c>
      <c r="C62" s="107">
        <f>ROW()-ROW(Prüfkriterien_3[[#Headers],[Spalte3]])</f>
        <v>16</v>
      </c>
      <c r="D62" s="107">
        <f>(Prüfkriterien_3[[#This Row],[Spalte2]]+30)/10</f>
        <v>4.5999999999999996</v>
      </c>
      <c r="E62" s="102" t="s">
        <v>124</v>
      </c>
      <c r="F62" s="89" t="s">
        <v>129</v>
      </c>
      <c r="G62" s="36" t="s">
        <v>218</v>
      </c>
      <c r="H62" s="53"/>
      <c r="I62" s="54"/>
      <c r="J62" s="54"/>
      <c r="K62" s="54"/>
      <c r="L62" s="54"/>
      <c r="M62" s="69"/>
    </row>
    <row r="63" spans="2:13" s="41" customFormat="1" ht="66" x14ac:dyDescent="0.25">
      <c r="B63" s="105" t="str">
        <f>CONCATENATE("3.",Prüfkriterien_3[[#This Row],[Spalte2]])</f>
        <v>3.17</v>
      </c>
      <c r="C63" s="107">
        <f>ROW()-ROW(Prüfkriterien_3[[#Headers],[Spalte3]])</f>
        <v>17</v>
      </c>
      <c r="D63" s="107">
        <f>(Prüfkriterien_3[[#This Row],[Spalte2]]+30)/10</f>
        <v>4.7</v>
      </c>
      <c r="E63" s="108" t="s">
        <v>180</v>
      </c>
      <c r="F63" s="104" t="s">
        <v>181</v>
      </c>
      <c r="G63" s="104" t="s">
        <v>206</v>
      </c>
      <c r="H63" s="53"/>
      <c r="I63" s="54"/>
      <c r="J63" s="54"/>
      <c r="K63" s="54"/>
      <c r="L63" s="54"/>
      <c r="M63" s="69"/>
    </row>
    <row r="64" spans="2:13" s="41" customFormat="1" ht="66" x14ac:dyDescent="0.25">
      <c r="B64" s="105" t="str">
        <f>CONCATENATE("3.",Prüfkriterien_3[[#This Row],[Spalte2]])</f>
        <v>3.18</v>
      </c>
      <c r="C64" s="107">
        <f>ROW()-ROW(Prüfkriterien_3[[#Headers],[Spalte3]])</f>
        <v>18</v>
      </c>
      <c r="D64" s="107">
        <f>(Prüfkriterien_3[[#This Row],[Spalte2]]+30)/10</f>
        <v>4.8</v>
      </c>
      <c r="E64" s="108" t="s">
        <v>180</v>
      </c>
      <c r="F64" s="104" t="s">
        <v>182</v>
      </c>
      <c r="G64" s="104" t="s">
        <v>207</v>
      </c>
      <c r="H64" s="53"/>
      <c r="I64" s="54"/>
      <c r="J64" s="54"/>
      <c r="K64" s="54"/>
      <c r="L64" s="54"/>
      <c r="M64" s="69"/>
    </row>
    <row r="65" spans="2:13" s="41" customFormat="1" ht="52.8" x14ac:dyDescent="0.25">
      <c r="B65" s="105" t="str">
        <f>CONCATENATE("3.",Prüfkriterien_3[[#This Row],[Spalte2]])</f>
        <v>3.19</v>
      </c>
      <c r="C65" s="107">
        <f>ROW()-ROW(Prüfkriterien_3[[#Headers],[Spalte3]])</f>
        <v>19</v>
      </c>
      <c r="D65" s="107">
        <f>(Prüfkriterien_3[[#This Row],[Spalte2]]+30)/10</f>
        <v>4.9000000000000004</v>
      </c>
      <c r="E65" s="102" t="s">
        <v>170</v>
      </c>
      <c r="F65" s="36" t="s">
        <v>130</v>
      </c>
      <c r="G65" s="36" t="s">
        <v>208</v>
      </c>
      <c r="H65" s="53"/>
      <c r="I65" s="54"/>
      <c r="J65" s="54"/>
      <c r="K65" s="54"/>
      <c r="L65" s="54"/>
      <c r="M65" s="69"/>
    </row>
    <row r="66" spans="2:13" s="41" customFormat="1" ht="66" x14ac:dyDescent="0.25">
      <c r="B66" s="105" t="str">
        <f>CONCATENATE("3.",Prüfkriterien_3[[#This Row],[Spalte2]])</f>
        <v>3.20</v>
      </c>
      <c r="C66" s="107">
        <f>ROW()-ROW(Prüfkriterien_3[[#Headers],[Spalte3]])</f>
        <v>20</v>
      </c>
      <c r="D66" s="107">
        <f>(Prüfkriterien_3[[#This Row],[Spalte2]]+30)/10</f>
        <v>5</v>
      </c>
      <c r="E66" s="102" t="s">
        <v>169</v>
      </c>
      <c r="F66" s="89" t="s">
        <v>138</v>
      </c>
      <c r="G66" s="36" t="s">
        <v>175</v>
      </c>
      <c r="H66" s="53"/>
      <c r="I66" s="54"/>
      <c r="J66" s="54"/>
      <c r="K66" s="54"/>
      <c r="L66" s="54"/>
      <c r="M66" s="69"/>
    </row>
    <row r="67" spans="2:13" hidden="1" x14ac:dyDescent="0.25">
      <c r="B67" s="136" t="s">
        <v>66</v>
      </c>
      <c r="C67" s="137"/>
      <c r="D67" s="137"/>
      <c r="E67" s="137"/>
      <c r="F67" s="137"/>
      <c r="G67" s="137"/>
      <c r="H67" s="137"/>
      <c r="I67" s="137"/>
      <c r="J67" s="137"/>
      <c r="K67" s="137"/>
      <c r="L67" s="137"/>
      <c r="M67" s="138"/>
    </row>
    <row r="68" spans="2:13" hidden="1" x14ac:dyDescent="0.25">
      <c r="B68" s="37" t="s">
        <v>41</v>
      </c>
      <c r="C68" s="38" t="s">
        <v>42</v>
      </c>
      <c r="D68" s="38" t="s">
        <v>43</v>
      </c>
      <c r="E68" s="25" t="s">
        <v>44</v>
      </c>
      <c r="F68" s="26" t="s">
        <v>45</v>
      </c>
      <c r="G68" s="26" t="s">
        <v>48</v>
      </c>
      <c r="H68" s="27" t="s">
        <v>49</v>
      </c>
      <c r="I68" s="27" t="s">
        <v>50</v>
      </c>
      <c r="J68" s="27" t="s">
        <v>51</v>
      </c>
      <c r="K68" s="27" t="s">
        <v>52</v>
      </c>
      <c r="L68" s="27" t="s">
        <v>53</v>
      </c>
      <c r="M68" s="28" t="s">
        <v>54</v>
      </c>
    </row>
    <row r="69" spans="2:13" hidden="1" x14ac:dyDescent="0.25">
      <c r="B69" s="37" t="str">
        <f>CONCATENATE("4.",Prüfkriterien_4[[#This Row],[Spalte2]])</f>
        <v>4.1</v>
      </c>
      <c r="C69" s="38">
        <f>ROW()-ROW(Prüfkriterien_4[[#Headers],[Spalte3]])</f>
        <v>1</v>
      </c>
      <c r="D69" s="38">
        <f>(Prüfkriterien_4[Spalte2]+40)/10</f>
        <v>4.0999999999999996</v>
      </c>
      <c r="E69" s="25"/>
      <c r="F69" s="26"/>
      <c r="G69" s="26"/>
      <c r="H69" s="27"/>
      <c r="I69" s="27"/>
      <c r="J69" s="27"/>
      <c r="K69" s="27"/>
      <c r="L69" s="27"/>
      <c r="M69" s="28"/>
    </row>
    <row r="70" spans="2:13" hidden="1" x14ac:dyDescent="0.25">
      <c r="B70" s="44" t="str">
        <f>CONCATENATE("4.",Prüfkriterien_4[[#This Row],[Spalte2]])</f>
        <v>4.2</v>
      </c>
      <c r="C70" s="45">
        <f>ROW()-ROW(Prüfkriterien_4[[#Headers],[Spalte3]])</f>
        <v>2</v>
      </c>
      <c r="D70" s="45">
        <f>(Prüfkriterien_4[Spalte2]+40)/10</f>
        <v>4.2</v>
      </c>
      <c r="E70" s="46"/>
      <c r="F70" s="47"/>
      <c r="G70" s="47"/>
      <c r="H70" s="48"/>
      <c r="I70" s="48"/>
      <c r="J70" s="48"/>
      <c r="K70" s="48"/>
      <c r="L70" s="48"/>
      <c r="M70" s="49"/>
    </row>
    <row r="71" spans="2:13" hidden="1" x14ac:dyDescent="0.25">
      <c r="B71" s="44" t="str">
        <f>CONCATENATE("4.",Prüfkriterien_4[[#This Row],[Spalte2]])</f>
        <v>4.3</v>
      </c>
      <c r="C71" s="45">
        <f>ROW()-ROW(Prüfkriterien_4[[#Headers],[Spalte3]])</f>
        <v>3</v>
      </c>
      <c r="D71" s="45">
        <f>(Prüfkriterien_4[Spalte2]+40)/10</f>
        <v>4.3</v>
      </c>
      <c r="E71" s="46"/>
      <c r="F71" s="47"/>
      <c r="G71" s="47"/>
      <c r="H71" s="48"/>
      <c r="I71" s="48"/>
      <c r="J71" s="48"/>
      <c r="K71" s="48"/>
      <c r="L71" s="48"/>
      <c r="M71" s="49"/>
    </row>
    <row r="72" spans="2:13" hidden="1" x14ac:dyDescent="0.25">
      <c r="B72" s="44" t="str">
        <f>CONCATENATE("4.",Prüfkriterien_4[[#This Row],[Spalte2]])</f>
        <v>4.4</v>
      </c>
      <c r="C72" s="45">
        <f>ROW()-ROW(Prüfkriterien_4[[#Headers],[Spalte3]])</f>
        <v>4</v>
      </c>
      <c r="D72" s="45">
        <f>(Prüfkriterien_4[Spalte2]+40)/10</f>
        <v>4.4000000000000004</v>
      </c>
      <c r="E72" s="46"/>
      <c r="F72" s="47"/>
      <c r="G72" s="47"/>
      <c r="H72" s="48"/>
      <c r="I72" s="48"/>
      <c r="J72" s="48"/>
      <c r="K72" s="48"/>
      <c r="L72" s="48"/>
      <c r="M72" s="49"/>
    </row>
    <row r="73" spans="2:13" hidden="1" x14ac:dyDescent="0.25">
      <c r="B73" s="44" t="str">
        <f>CONCATENATE("4.",Prüfkriterien_4[[#This Row],[Spalte2]])</f>
        <v>4.5</v>
      </c>
      <c r="C73" s="45">
        <f>ROW()-ROW(Prüfkriterien_4[[#Headers],[Spalte3]])</f>
        <v>5</v>
      </c>
      <c r="D73" s="45">
        <f>(Prüfkriterien_4[Spalte2]+40)/10</f>
        <v>4.5</v>
      </c>
      <c r="E73" s="46"/>
      <c r="F73" s="47"/>
      <c r="G73" s="47"/>
      <c r="H73" s="48"/>
      <c r="I73" s="48"/>
      <c r="J73" s="48"/>
      <c r="K73" s="48"/>
      <c r="L73" s="48"/>
      <c r="M73" s="49"/>
    </row>
    <row r="74" spans="2:13" hidden="1" x14ac:dyDescent="0.25">
      <c r="B74" s="136" t="s">
        <v>67</v>
      </c>
      <c r="C74" s="137"/>
      <c r="D74" s="137"/>
      <c r="E74" s="137"/>
      <c r="F74" s="137"/>
      <c r="G74" s="137"/>
      <c r="H74" s="137"/>
      <c r="I74" s="137"/>
      <c r="J74" s="137"/>
      <c r="K74" s="137"/>
      <c r="L74" s="137"/>
      <c r="M74" s="138"/>
    </row>
    <row r="75" spans="2:13" hidden="1" x14ac:dyDescent="0.25">
      <c r="B75" s="37" t="s">
        <v>41</v>
      </c>
      <c r="C75" s="38" t="s">
        <v>42</v>
      </c>
      <c r="D75" s="38" t="s">
        <v>43</v>
      </c>
      <c r="E75" s="25" t="s">
        <v>44</v>
      </c>
      <c r="F75" s="26" t="s">
        <v>45</v>
      </c>
      <c r="G75" s="26" t="s">
        <v>48</v>
      </c>
      <c r="H75" s="27" t="s">
        <v>49</v>
      </c>
      <c r="I75" s="27" t="s">
        <v>50</v>
      </c>
      <c r="J75" s="27" t="s">
        <v>51</v>
      </c>
      <c r="K75" s="27" t="s">
        <v>52</v>
      </c>
      <c r="L75" s="27" t="s">
        <v>53</v>
      </c>
      <c r="M75" s="28" t="s">
        <v>54</v>
      </c>
    </row>
    <row r="76" spans="2:13" hidden="1" x14ac:dyDescent="0.25">
      <c r="B76" s="37" t="str">
        <f>CONCATENATE("5.",Prüfkriterien_5[[#This Row],[Spalte2]])</f>
        <v>5.1</v>
      </c>
      <c r="C76" s="38">
        <f>ROW()-ROW(Prüfkriterien_5[[#Headers],[Spalte3]])</f>
        <v>1</v>
      </c>
      <c r="D76" s="38">
        <f>(Prüfkriterien_5[Spalte2]+50)/10</f>
        <v>5.0999999999999996</v>
      </c>
      <c r="E76" s="25"/>
      <c r="F76" s="26"/>
      <c r="G76" s="26"/>
      <c r="H76" s="27"/>
      <c r="I76" s="27"/>
      <c r="J76" s="27"/>
      <c r="K76" s="27"/>
      <c r="L76" s="27"/>
      <c r="M76" s="28"/>
    </row>
    <row r="77" spans="2:13" hidden="1" x14ac:dyDescent="0.25">
      <c r="B77" s="44" t="str">
        <f>CONCATENATE("5.",Prüfkriterien_5[[#This Row],[Spalte2]])</f>
        <v>5.2</v>
      </c>
      <c r="C77" s="45">
        <f>ROW()-ROW(Prüfkriterien_5[[#Headers],[Spalte3]])</f>
        <v>2</v>
      </c>
      <c r="D77" s="45">
        <f>(Prüfkriterien_5[Spalte2]+50)/10</f>
        <v>5.2</v>
      </c>
      <c r="E77" s="46"/>
      <c r="F77" s="47"/>
      <c r="G77" s="47"/>
      <c r="H77" s="48"/>
      <c r="I77" s="48"/>
      <c r="J77" s="48"/>
      <c r="K77" s="48"/>
      <c r="L77" s="48"/>
      <c r="M77" s="49"/>
    </row>
    <row r="78" spans="2:13" hidden="1" x14ac:dyDescent="0.25">
      <c r="B78" s="37" t="str">
        <f>CONCATENATE("5.",Prüfkriterien_5[[#This Row],[Spalte2]])</f>
        <v>5.3</v>
      </c>
      <c r="C78" s="38">
        <f>ROW()-ROW(Prüfkriterien_5[[#Headers],[Spalte3]])</f>
        <v>3</v>
      </c>
      <c r="D78" s="38">
        <f>(Prüfkriterien_5[Spalte2]+50)/10</f>
        <v>5.3</v>
      </c>
      <c r="E78" s="25"/>
      <c r="F78" s="26"/>
      <c r="G78" s="26"/>
      <c r="H78" s="27"/>
      <c r="I78" s="27"/>
      <c r="J78" s="27"/>
      <c r="K78" s="27"/>
      <c r="L78" s="27"/>
      <c r="M78" s="28"/>
    </row>
    <row r="79" spans="2:13" hidden="1" x14ac:dyDescent="0.25">
      <c r="B79" s="37" t="str">
        <f>CONCATENATE("5.",Prüfkriterien_5[[#This Row],[Spalte2]])</f>
        <v>5.4</v>
      </c>
      <c r="C79" s="38">
        <f>ROW()-ROW(Prüfkriterien_5[[#Headers],[Spalte3]])</f>
        <v>4</v>
      </c>
      <c r="D79" s="38">
        <f>(Prüfkriterien_5[Spalte2]+50)/10</f>
        <v>5.4</v>
      </c>
      <c r="E79" s="25"/>
      <c r="F79" s="26"/>
      <c r="G79" s="26"/>
      <c r="H79" s="27"/>
      <c r="I79" s="27"/>
      <c r="J79" s="27"/>
      <c r="K79" s="27"/>
      <c r="L79" s="27"/>
      <c r="M79" s="28"/>
    </row>
    <row r="80" spans="2:13" hidden="1" x14ac:dyDescent="0.25">
      <c r="B80" s="44" t="str">
        <f>CONCATENATE("5.",Prüfkriterien_5[[#This Row],[Spalte2]])</f>
        <v>5.5</v>
      </c>
      <c r="C80" s="45">
        <f>ROW()-ROW(Prüfkriterien_5[[#Headers],[Spalte3]])</f>
        <v>5</v>
      </c>
      <c r="D80" s="45">
        <f>(Prüfkriterien_5[Spalte2]+50)/10</f>
        <v>5.5</v>
      </c>
      <c r="E80" s="46"/>
      <c r="F80" s="47"/>
      <c r="G80" s="47"/>
      <c r="H80" s="48"/>
      <c r="I80" s="48"/>
      <c r="J80" s="48"/>
      <c r="K80" s="48"/>
      <c r="L80" s="48"/>
      <c r="M80" s="49"/>
    </row>
    <row r="81" spans="2:13" hidden="1" x14ac:dyDescent="0.25">
      <c r="B81" s="136" t="s">
        <v>68</v>
      </c>
      <c r="C81" s="137"/>
      <c r="D81" s="137"/>
      <c r="E81" s="137"/>
      <c r="F81" s="137"/>
      <c r="G81" s="137"/>
      <c r="H81" s="137"/>
      <c r="I81" s="137"/>
      <c r="J81" s="137"/>
      <c r="K81" s="137"/>
      <c r="L81" s="137"/>
      <c r="M81" s="138"/>
    </row>
    <row r="82" spans="2:13" hidden="1" x14ac:dyDescent="0.25">
      <c r="B82" s="37" t="s">
        <v>41</v>
      </c>
      <c r="C82" s="38" t="s">
        <v>42</v>
      </c>
      <c r="D82" s="38" t="s">
        <v>43</v>
      </c>
      <c r="E82" s="25" t="s">
        <v>44</v>
      </c>
      <c r="F82" s="26" t="s">
        <v>45</v>
      </c>
      <c r="G82" s="26" t="s">
        <v>48</v>
      </c>
      <c r="H82" s="27" t="s">
        <v>49</v>
      </c>
      <c r="I82" s="27" t="s">
        <v>50</v>
      </c>
      <c r="J82" s="27" t="s">
        <v>51</v>
      </c>
      <c r="K82" s="27" t="s">
        <v>52</v>
      </c>
      <c r="L82" s="27" t="s">
        <v>53</v>
      </c>
      <c r="M82" s="28" t="s">
        <v>54</v>
      </c>
    </row>
    <row r="83" spans="2:13" hidden="1" x14ac:dyDescent="0.25">
      <c r="B83" s="37" t="str">
        <f>CONCATENATE("6.",Prüfkriterien_6[[#This Row],[Spalte2]])</f>
        <v>6.1</v>
      </c>
      <c r="C83" s="38">
        <f>ROW()-ROW(Prüfkriterien_6[[#Headers],[Spalte3]])</f>
        <v>1</v>
      </c>
      <c r="D83" s="38">
        <f>(Prüfkriterien_6[Spalte2]+60)/10</f>
        <v>6.1</v>
      </c>
      <c r="E83" s="25"/>
      <c r="F83" s="26"/>
      <c r="G83" s="26"/>
      <c r="H83" s="27"/>
      <c r="I83" s="27"/>
      <c r="J83" s="27"/>
      <c r="K83" s="27"/>
      <c r="L83" s="27"/>
      <c r="M83" s="28"/>
    </row>
    <row r="84" spans="2:13" hidden="1" x14ac:dyDescent="0.25">
      <c r="B84" s="44" t="str">
        <f>CONCATENATE("6.",Prüfkriterien_6[[#This Row],[Spalte2]])</f>
        <v>6.2</v>
      </c>
      <c r="C84" s="45">
        <f>ROW()-ROW(Prüfkriterien_6[[#Headers],[Spalte3]])</f>
        <v>2</v>
      </c>
      <c r="D84" s="45">
        <f>(Prüfkriterien_6[Spalte2]+60)/10</f>
        <v>6.2</v>
      </c>
      <c r="E84" s="46"/>
      <c r="F84" s="47"/>
      <c r="G84" s="47"/>
      <c r="H84" s="48"/>
      <c r="I84" s="48"/>
      <c r="J84" s="48"/>
      <c r="K84" s="48"/>
      <c r="L84" s="48"/>
      <c r="M84" s="49"/>
    </row>
    <row r="85" spans="2:13" hidden="1" x14ac:dyDescent="0.25">
      <c r="B85" s="37" t="str">
        <f>CONCATENATE("6.",Prüfkriterien_6[[#This Row],[Spalte2]])</f>
        <v>6.3</v>
      </c>
      <c r="C85" s="38">
        <f>ROW()-ROW(Prüfkriterien_6[[#Headers],[Spalte3]])</f>
        <v>3</v>
      </c>
      <c r="D85" s="38">
        <f>(Prüfkriterien_6[Spalte2]+60)/10</f>
        <v>6.3</v>
      </c>
      <c r="E85" s="25"/>
      <c r="F85" s="26"/>
      <c r="G85" s="26"/>
      <c r="H85" s="27"/>
      <c r="I85" s="27"/>
      <c r="J85" s="27"/>
      <c r="K85" s="27"/>
      <c r="L85" s="27"/>
      <c r="M85" s="28"/>
    </row>
    <row r="86" spans="2:13" hidden="1" x14ac:dyDescent="0.25">
      <c r="B86" s="37" t="str">
        <f>CONCATENATE("6.",Prüfkriterien_6[[#This Row],[Spalte2]])</f>
        <v>6.4</v>
      </c>
      <c r="C86" s="38">
        <f>ROW()-ROW(Prüfkriterien_6[[#Headers],[Spalte3]])</f>
        <v>4</v>
      </c>
      <c r="D86" s="38">
        <f>(Prüfkriterien_6[Spalte2]+60)/10</f>
        <v>6.4</v>
      </c>
      <c r="E86" s="25"/>
      <c r="F86" s="26"/>
      <c r="G86" s="26"/>
      <c r="H86" s="27"/>
      <c r="I86" s="27"/>
      <c r="J86" s="27"/>
      <c r="K86" s="27"/>
      <c r="L86" s="27"/>
      <c r="M86" s="28"/>
    </row>
    <row r="87" spans="2:13" hidden="1" x14ac:dyDescent="0.25">
      <c r="B87" s="44" t="str">
        <f>CONCATENATE("6.",Prüfkriterien_6[[#This Row],[Spalte2]])</f>
        <v>6.5</v>
      </c>
      <c r="C87" s="45">
        <f>ROW()-ROW(Prüfkriterien_6[[#Headers],[Spalte3]])</f>
        <v>5</v>
      </c>
      <c r="D87" s="45">
        <f>(Prüfkriterien_6[Spalte2]+60)/10</f>
        <v>6.5</v>
      </c>
      <c r="E87" s="46"/>
      <c r="F87" s="47"/>
      <c r="G87" s="47"/>
      <c r="H87" s="48"/>
      <c r="I87" s="48"/>
      <c r="J87" s="48"/>
      <c r="K87" s="48"/>
      <c r="L87" s="48"/>
      <c r="M87" s="49"/>
    </row>
    <row r="88" spans="2:13" hidden="1" x14ac:dyDescent="0.25">
      <c r="B88" s="136" t="s">
        <v>69</v>
      </c>
      <c r="C88" s="137"/>
      <c r="D88" s="137"/>
      <c r="E88" s="137"/>
      <c r="F88" s="137"/>
      <c r="G88" s="137"/>
      <c r="H88" s="137"/>
      <c r="I88" s="137"/>
      <c r="J88" s="137"/>
      <c r="K88" s="137"/>
      <c r="L88" s="137"/>
      <c r="M88" s="138"/>
    </row>
    <row r="89" spans="2:13" hidden="1" x14ac:dyDescent="0.25">
      <c r="B89" s="37" t="s">
        <v>41</v>
      </c>
      <c r="C89" s="38" t="s">
        <v>42</v>
      </c>
      <c r="D89" s="38" t="s">
        <v>43</v>
      </c>
      <c r="E89" s="25" t="s">
        <v>44</v>
      </c>
      <c r="F89" s="26" t="s">
        <v>45</v>
      </c>
      <c r="G89" s="26" t="s">
        <v>48</v>
      </c>
      <c r="H89" s="27" t="s">
        <v>49</v>
      </c>
      <c r="I89" s="27" t="s">
        <v>50</v>
      </c>
      <c r="J89" s="27" t="s">
        <v>51</v>
      </c>
      <c r="K89" s="27" t="s">
        <v>52</v>
      </c>
      <c r="L89" s="27" t="s">
        <v>53</v>
      </c>
      <c r="M89" s="28" t="s">
        <v>54</v>
      </c>
    </row>
    <row r="90" spans="2:13" hidden="1" x14ac:dyDescent="0.25">
      <c r="B90" s="37" t="str">
        <f>CONCATENATE("7.",Prüfkriterien_7[[#This Row],[Spalte2]])</f>
        <v>7.1</v>
      </c>
      <c r="C90" s="38">
        <f>ROW()-ROW(Prüfkriterien_7[[#Headers],[Spalte3]])</f>
        <v>1</v>
      </c>
      <c r="D90" s="38">
        <f>(Prüfkriterien_7[Spalte2]+70)/10</f>
        <v>7.1</v>
      </c>
      <c r="E90" s="25"/>
      <c r="F90" s="26"/>
      <c r="G90" s="26"/>
      <c r="H90" s="27"/>
      <c r="I90" s="27"/>
      <c r="J90" s="27"/>
      <c r="K90" s="27"/>
      <c r="L90" s="27"/>
      <c r="M90" s="28"/>
    </row>
    <row r="91" spans="2:13" hidden="1" x14ac:dyDescent="0.25">
      <c r="B91" s="44" t="str">
        <f>CONCATENATE("7.",Prüfkriterien_7[[#This Row],[Spalte2]])</f>
        <v>7.2</v>
      </c>
      <c r="C91" s="45">
        <f>ROW()-ROW(Prüfkriterien_7[[#Headers],[Spalte3]])</f>
        <v>2</v>
      </c>
      <c r="D91" s="45">
        <f>(Prüfkriterien_7[Spalte2]+70)/10</f>
        <v>7.2</v>
      </c>
      <c r="E91" s="46"/>
      <c r="F91" s="47"/>
      <c r="G91" s="47"/>
      <c r="H91" s="48"/>
      <c r="I91" s="48"/>
      <c r="J91" s="48"/>
      <c r="K91" s="48"/>
      <c r="L91" s="48"/>
      <c r="M91" s="49"/>
    </row>
    <row r="92" spans="2:13" hidden="1" x14ac:dyDescent="0.25">
      <c r="B92" s="37" t="str">
        <f>CONCATENATE("7.",Prüfkriterien_7[[#This Row],[Spalte2]])</f>
        <v>7.3</v>
      </c>
      <c r="C92" s="38">
        <f>ROW()-ROW(Prüfkriterien_7[[#Headers],[Spalte3]])</f>
        <v>3</v>
      </c>
      <c r="D92" s="38">
        <f>(Prüfkriterien_7[Spalte2]+70)/10</f>
        <v>7.3</v>
      </c>
      <c r="E92" s="25"/>
      <c r="F92" s="26"/>
      <c r="G92" s="26"/>
      <c r="H92" s="27"/>
      <c r="I92" s="27"/>
      <c r="J92" s="27"/>
      <c r="K92" s="27"/>
      <c r="L92" s="27"/>
      <c r="M92" s="28"/>
    </row>
    <row r="93" spans="2:13" hidden="1" x14ac:dyDescent="0.25">
      <c r="B93" s="37" t="str">
        <f>CONCATENATE("7.",Prüfkriterien_7[[#This Row],[Spalte2]])</f>
        <v>7.4</v>
      </c>
      <c r="C93" s="38">
        <f>ROW()-ROW(Prüfkriterien_7[[#Headers],[Spalte3]])</f>
        <v>4</v>
      </c>
      <c r="D93" s="38">
        <f>(Prüfkriterien_7[Spalte2]+70)/10</f>
        <v>7.4</v>
      </c>
      <c r="E93" s="25"/>
      <c r="F93" s="26"/>
      <c r="G93" s="26"/>
      <c r="H93" s="27"/>
      <c r="I93" s="27"/>
      <c r="J93" s="27"/>
      <c r="K93" s="27"/>
      <c r="L93" s="27"/>
      <c r="M93" s="28"/>
    </row>
    <row r="94" spans="2:13" hidden="1" x14ac:dyDescent="0.25">
      <c r="B94" s="44" t="str">
        <f>CONCATENATE("7.",Prüfkriterien_7[[#This Row],[Spalte2]])</f>
        <v>7.5</v>
      </c>
      <c r="C94" s="45">
        <f>ROW()-ROW(Prüfkriterien_7[[#Headers],[Spalte3]])</f>
        <v>5</v>
      </c>
      <c r="D94" s="45">
        <f>(Prüfkriterien_7[Spalte2]+70)/10</f>
        <v>7.5</v>
      </c>
      <c r="E94" s="46"/>
      <c r="F94" s="47"/>
      <c r="G94" s="47"/>
      <c r="H94" s="48"/>
      <c r="I94" s="48"/>
      <c r="J94" s="48"/>
      <c r="K94" s="48"/>
      <c r="L94" s="48"/>
      <c r="M94" s="49"/>
    </row>
    <row r="95" spans="2:13" hidden="1" x14ac:dyDescent="0.25">
      <c r="B95" s="136" t="s">
        <v>70</v>
      </c>
      <c r="C95" s="137"/>
      <c r="D95" s="137"/>
      <c r="E95" s="137"/>
      <c r="F95" s="137"/>
      <c r="G95" s="137"/>
      <c r="H95" s="137"/>
      <c r="I95" s="137"/>
      <c r="J95" s="137"/>
      <c r="K95" s="137"/>
      <c r="L95" s="137"/>
      <c r="M95" s="138"/>
    </row>
    <row r="96" spans="2:13" hidden="1" x14ac:dyDescent="0.25">
      <c r="B96" s="37" t="s">
        <v>41</v>
      </c>
      <c r="C96" s="38" t="s">
        <v>42</v>
      </c>
      <c r="D96" s="38" t="s">
        <v>43</v>
      </c>
      <c r="E96" s="25" t="s">
        <v>44</v>
      </c>
      <c r="F96" s="26" t="s">
        <v>45</v>
      </c>
      <c r="G96" s="26" t="s">
        <v>48</v>
      </c>
      <c r="H96" s="27" t="s">
        <v>49</v>
      </c>
      <c r="I96" s="27" t="s">
        <v>50</v>
      </c>
      <c r="J96" s="27" t="s">
        <v>51</v>
      </c>
      <c r="K96" s="27" t="s">
        <v>52</v>
      </c>
      <c r="L96" s="27" t="s">
        <v>53</v>
      </c>
      <c r="M96" s="28" t="s">
        <v>54</v>
      </c>
    </row>
    <row r="97" spans="2:13" hidden="1" x14ac:dyDescent="0.25">
      <c r="B97" s="37" t="str">
        <f>CONCATENATE("8.",Prüfkriterien_8[[#This Row],[Spalte2]])</f>
        <v>8.1</v>
      </c>
      <c r="C97" s="38">
        <f>ROW()-ROW(Prüfkriterien_8[[#Headers],[Spalte3]])</f>
        <v>1</v>
      </c>
      <c r="D97" s="38">
        <f>(Prüfkriterien_8[Spalte2]+80)/10</f>
        <v>8.1</v>
      </c>
      <c r="E97" s="25"/>
      <c r="F97" s="26"/>
      <c r="G97" s="26"/>
      <c r="H97" s="27"/>
      <c r="I97" s="27"/>
      <c r="J97" s="27"/>
      <c r="K97" s="27"/>
      <c r="L97" s="27"/>
      <c r="M97" s="28"/>
    </row>
    <row r="98" spans="2:13" hidden="1" x14ac:dyDescent="0.25">
      <c r="B98" s="44" t="str">
        <f>CONCATENATE("8.",Prüfkriterien_8[[#This Row],[Spalte2]])</f>
        <v>8.2</v>
      </c>
      <c r="C98" s="45">
        <f>ROW()-ROW(Prüfkriterien_8[[#Headers],[Spalte3]])</f>
        <v>2</v>
      </c>
      <c r="D98" s="45">
        <f>(Prüfkriterien_8[Spalte2]+80)/10</f>
        <v>8.1999999999999993</v>
      </c>
      <c r="E98" s="46"/>
      <c r="F98" s="47"/>
      <c r="G98" s="47"/>
      <c r="H98" s="48"/>
      <c r="I98" s="48"/>
      <c r="J98" s="48"/>
      <c r="K98" s="48"/>
      <c r="L98" s="48"/>
      <c r="M98" s="49"/>
    </row>
    <row r="99" spans="2:13" hidden="1" x14ac:dyDescent="0.25">
      <c r="B99" s="37" t="str">
        <f>CONCATENATE("8.",Prüfkriterien_8[[#This Row],[Spalte2]])</f>
        <v>8.3</v>
      </c>
      <c r="C99" s="38">
        <f>ROW()-ROW(Prüfkriterien_8[[#Headers],[Spalte3]])</f>
        <v>3</v>
      </c>
      <c r="D99" s="38">
        <f>(Prüfkriterien_8[Spalte2]+80)/10</f>
        <v>8.3000000000000007</v>
      </c>
      <c r="E99" s="25"/>
      <c r="F99" s="26"/>
      <c r="G99" s="26"/>
      <c r="H99" s="27"/>
      <c r="I99" s="27"/>
      <c r="J99" s="27"/>
      <c r="K99" s="27"/>
      <c r="L99" s="27"/>
      <c r="M99" s="28"/>
    </row>
    <row r="100" spans="2:13" hidden="1" x14ac:dyDescent="0.25">
      <c r="B100" s="37" t="str">
        <f>CONCATENATE("8.",Prüfkriterien_8[[#This Row],[Spalte2]])</f>
        <v>8.4</v>
      </c>
      <c r="C100" s="38">
        <f>ROW()-ROW(Prüfkriterien_8[[#Headers],[Spalte3]])</f>
        <v>4</v>
      </c>
      <c r="D100" s="38">
        <f>(Prüfkriterien_8[Spalte2]+80)/10</f>
        <v>8.4</v>
      </c>
      <c r="E100" s="25"/>
      <c r="F100" s="26"/>
      <c r="G100" s="26"/>
      <c r="H100" s="27"/>
      <c r="I100" s="27"/>
      <c r="J100" s="27"/>
      <c r="K100" s="27"/>
      <c r="L100" s="27"/>
      <c r="M100" s="28"/>
    </row>
    <row r="101" spans="2:13" hidden="1" x14ac:dyDescent="0.25">
      <c r="B101" s="44" t="str">
        <f>CONCATENATE("8.",Prüfkriterien_8[[#This Row],[Spalte2]])</f>
        <v>8.5</v>
      </c>
      <c r="C101" s="45">
        <f>ROW()-ROW(Prüfkriterien_8[[#Headers],[Spalte3]])</f>
        <v>5</v>
      </c>
      <c r="D101" s="45">
        <f>(Prüfkriterien_8[Spalte2]+80)/10</f>
        <v>8.5</v>
      </c>
      <c r="E101" s="46"/>
      <c r="F101" s="47"/>
      <c r="G101" s="47"/>
      <c r="H101" s="48"/>
      <c r="I101" s="48"/>
      <c r="J101" s="48"/>
      <c r="K101" s="48"/>
      <c r="L101" s="48"/>
      <c r="M101" s="49"/>
    </row>
    <row r="102" spans="2:13" hidden="1" x14ac:dyDescent="0.25">
      <c r="B102" s="136" t="s">
        <v>71</v>
      </c>
      <c r="C102" s="137"/>
      <c r="D102" s="137"/>
      <c r="E102" s="137"/>
      <c r="F102" s="137"/>
      <c r="G102" s="137"/>
      <c r="H102" s="137"/>
      <c r="I102" s="137"/>
      <c r="J102" s="137"/>
      <c r="K102" s="137"/>
      <c r="L102" s="137"/>
      <c r="M102" s="138"/>
    </row>
    <row r="103" spans="2:13" hidden="1" x14ac:dyDescent="0.25">
      <c r="B103" s="37" t="s">
        <v>41</v>
      </c>
      <c r="C103" s="38" t="s">
        <v>42</v>
      </c>
      <c r="D103" s="38" t="s">
        <v>43</v>
      </c>
      <c r="E103" s="25" t="s">
        <v>44</v>
      </c>
      <c r="F103" s="26" t="s">
        <v>45</v>
      </c>
      <c r="G103" s="26" t="s">
        <v>48</v>
      </c>
      <c r="H103" s="27" t="s">
        <v>49</v>
      </c>
      <c r="I103" s="27" t="s">
        <v>50</v>
      </c>
      <c r="J103" s="27" t="s">
        <v>51</v>
      </c>
      <c r="K103" s="27" t="s">
        <v>52</v>
      </c>
      <c r="L103" s="27" t="s">
        <v>53</v>
      </c>
      <c r="M103" s="28" t="s">
        <v>54</v>
      </c>
    </row>
    <row r="104" spans="2:13" hidden="1" x14ac:dyDescent="0.25">
      <c r="B104" s="37" t="str">
        <f>CONCATENATE("9.",Prüfkriterien_9[[#This Row],[Spalte2]])</f>
        <v>9.1</v>
      </c>
      <c r="C104" s="38">
        <f>ROW()-ROW(Prüfkriterien_9[[#Headers],[Spalte3]])</f>
        <v>1</v>
      </c>
      <c r="D104" s="38">
        <f>(Prüfkriterien_9[Spalte2]+90)/10</f>
        <v>9.1</v>
      </c>
      <c r="E104" s="25"/>
      <c r="F104" s="26"/>
      <c r="G104" s="26"/>
      <c r="H104" s="27"/>
      <c r="I104" s="27"/>
      <c r="J104" s="27"/>
      <c r="K104" s="27"/>
      <c r="L104" s="27"/>
      <c r="M104" s="28"/>
    </row>
    <row r="105" spans="2:13" hidden="1" x14ac:dyDescent="0.25">
      <c r="B105" s="44" t="str">
        <f>CONCATENATE("9.",Prüfkriterien_9[[#This Row],[Spalte2]])</f>
        <v>9.2</v>
      </c>
      <c r="C105" s="45">
        <f>ROW()-ROW(Prüfkriterien_9[[#Headers],[Spalte3]])</f>
        <v>2</v>
      </c>
      <c r="D105" s="45">
        <f>(Prüfkriterien_9[Spalte2]+90)/10</f>
        <v>9.1999999999999993</v>
      </c>
      <c r="E105" s="46"/>
      <c r="F105" s="47"/>
      <c r="G105" s="47"/>
      <c r="H105" s="48"/>
      <c r="I105" s="48"/>
      <c r="J105" s="48"/>
      <c r="K105" s="48"/>
      <c r="L105" s="48"/>
      <c r="M105" s="49"/>
    </row>
    <row r="106" spans="2:13" hidden="1" x14ac:dyDescent="0.25">
      <c r="B106" s="37" t="str">
        <f>CONCATENATE("9.",Prüfkriterien_9[[#This Row],[Spalte2]])</f>
        <v>9.3</v>
      </c>
      <c r="C106" s="38">
        <f>ROW()-ROW(Prüfkriterien_9[[#Headers],[Spalte3]])</f>
        <v>3</v>
      </c>
      <c r="D106" s="38">
        <f>(Prüfkriterien_9[Spalte2]+90)/10</f>
        <v>9.3000000000000007</v>
      </c>
      <c r="E106" s="25"/>
      <c r="F106" s="26"/>
      <c r="G106" s="26"/>
      <c r="H106" s="27"/>
      <c r="I106" s="27"/>
      <c r="J106" s="27"/>
      <c r="K106" s="27"/>
      <c r="L106" s="27"/>
      <c r="M106" s="28"/>
    </row>
    <row r="107" spans="2:13" hidden="1" x14ac:dyDescent="0.25">
      <c r="B107" s="37" t="str">
        <f>CONCATENATE("9.",Prüfkriterien_9[[#This Row],[Spalte2]])</f>
        <v>9.4</v>
      </c>
      <c r="C107" s="38">
        <f>ROW()-ROW(Prüfkriterien_9[[#Headers],[Spalte3]])</f>
        <v>4</v>
      </c>
      <c r="D107" s="38">
        <f>(Prüfkriterien_9[Spalte2]+90)/10</f>
        <v>9.4</v>
      </c>
      <c r="E107" s="25"/>
      <c r="F107" s="26"/>
      <c r="G107" s="26"/>
      <c r="H107" s="27"/>
      <c r="I107" s="27"/>
      <c r="J107" s="27"/>
      <c r="K107" s="27"/>
      <c r="L107" s="27"/>
      <c r="M107" s="28"/>
    </row>
    <row r="108" spans="2:13" hidden="1" x14ac:dyDescent="0.25">
      <c r="B108" s="44" t="str">
        <f>CONCATENATE("9.",Prüfkriterien_9[[#This Row],[Spalte2]])</f>
        <v>9.5</v>
      </c>
      <c r="C108" s="45">
        <f>ROW()-ROW(Prüfkriterien_9[[#Headers],[Spalte3]])</f>
        <v>5</v>
      </c>
      <c r="D108" s="45">
        <f>(Prüfkriterien_9[Spalte2]+90)/10</f>
        <v>9.5</v>
      </c>
      <c r="E108" s="46"/>
      <c r="F108" s="47"/>
      <c r="G108" s="47"/>
      <c r="H108" s="48"/>
      <c r="I108" s="48"/>
      <c r="J108" s="48"/>
      <c r="K108" s="48"/>
      <c r="L108" s="48"/>
      <c r="M108" s="49"/>
    </row>
    <row r="109" spans="2:13" hidden="1" x14ac:dyDescent="0.25">
      <c r="B109" s="136" t="s">
        <v>72</v>
      </c>
      <c r="C109" s="137"/>
      <c r="D109" s="137"/>
      <c r="E109" s="137"/>
      <c r="F109" s="137"/>
      <c r="G109" s="137"/>
      <c r="H109" s="137"/>
      <c r="I109" s="137"/>
      <c r="J109" s="137"/>
      <c r="K109" s="137"/>
      <c r="L109" s="137"/>
      <c r="M109" s="138"/>
    </row>
    <row r="110" spans="2:13" hidden="1" x14ac:dyDescent="0.25">
      <c r="B110" s="37" t="s">
        <v>41</v>
      </c>
      <c r="C110" s="38" t="s">
        <v>42</v>
      </c>
      <c r="D110" s="38" t="s">
        <v>43</v>
      </c>
      <c r="E110" s="25" t="s">
        <v>44</v>
      </c>
      <c r="F110" s="26" t="s">
        <v>45</v>
      </c>
      <c r="G110" s="26" t="s">
        <v>48</v>
      </c>
      <c r="H110" s="27" t="s">
        <v>49</v>
      </c>
      <c r="I110" s="27" t="s">
        <v>50</v>
      </c>
      <c r="J110" s="27" t="s">
        <v>51</v>
      </c>
      <c r="K110" s="27" t="s">
        <v>52</v>
      </c>
      <c r="L110" s="27" t="s">
        <v>53</v>
      </c>
      <c r="M110" s="28" t="s">
        <v>54</v>
      </c>
    </row>
    <row r="111" spans="2:13" hidden="1" x14ac:dyDescent="0.25">
      <c r="B111" s="37" t="str">
        <f>CONCATENATE("10.",Prüfkriterien_10[[#This Row],[Spalte2]])</f>
        <v>10.1</v>
      </c>
      <c r="C111" s="38">
        <f>ROW()-ROW(Prüfkriterien_10[[#Headers],[Spalte3]])</f>
        <v>1</v>
      </c>
      <c r="D111" s="38">
        <f>(Prüfkriterien_10[Spalte2]+100)/10</f>
        <v>10.1</v>
      </c>
      <c r="E111" s="25"/>
      <c r="F111" s="26"/>
      <c r="G111" s="26"/>
      <c r="H111" s="27"/>
      <c r="I111" s="27"/>
      <c r="J111" s="27"/>
      <c r="K111" s="27"/>
      <c r="L111" s="27"/>
      <c r="M111" s="28"/>
    </row>
    <row r="112" spans="2:13" hidden="1" x14ac:dyDescent="0.25">
      <c r="B112" s="44" t="str">
        <f>CONCATENATE("10.",Prüfkriterien_10[[#This Row],[Spalte2]])</f>
        <v>10.2</v>
      </c>
      <c r="C112" s="45">
        <f>ROW()-ROW(Prüfkriterien_10[[#Headers],[Spalte3]])</f>
        <v>2</v>
      </c>
      <c r="D112" s="45">
        <f>(Prüfkriterien_10[Spalte2]+100)/10</f>
        <v>10.199999999999999</v>
      </c>
      <c r="E112" s="46"/>
      <c r="F112" s="47"/>
      <c r="G112" s="47"/>
      <c r="H112" s="48"/>
      <c r="I112" s="48"/>
      <c r="J112" s="48"/>
      <c r="K112" s="48"/>
      <c r="L112" s="48"/>
      <c r="M112" s="49"/>
    </row>
    <row r="113" spans="2:13" hidden="1" x14ac:dyDescent="0.25">
      <c r="B113" s="37" t="str">
        <f>CONCATENATE("10.",Prüfkriterien_10[[#This Row],[Spalte2]])</f>
        <v>10.3</v>
      </c>
      <c r="C113" s="38">
        <f>ROW()-ROW(Prüfkriterien_10[[#Headers],[Spalte3]])</f>
        <v>3</v>
      </c>
      <c r="D113" s="38">
        <f>(Prüfkriterien_10[Spalte2]+100)/10</f>
        <v>10.3</v>
      </c>
      <c r="E113" s="25"/>
      <c r="F113" s="26"/>
      <c r="G113" s="26"/>
      <c r="H113" s="27"/>
      <c r="I113" s="27"/>
      <c r="J113" s="27"/>
      <c r="K113" s="27"/>
      <c r="L113" s="27"/>
      <c r="M113" s="28"/>
    </row>
    <row r="114" spans="2:13" hidden="1" x14ac:dyDescent="0.25">
      <c r="B114" s="37" t="str">
        <f>CONCATENATE("10.",Prüfkriterien_10[[#This Row],[Spalte2]])</f>
        <v>10.4</v>
      </c>
      <c r="C114" s="38">
        <f>ROW()-ROW(Prüfkriterien_10[[#Headers],[Spalte3]])</f>
        <v>4</v>
      </c>
      <c r="D114" s="38">
        <f>(Prüfkriterien_10[Spalte2]+100)/10</f>
        <v>10.4</v>
      </c>
      <c r="E114" s="25"/>
      <c r="F114" s="26"/>
      <c r="G114" s="26"/>
      <c r="H114" s="27"/>
      <c r="I114" s="27"/>
      <c r="J114" s="27"/>
      <c r="K114" s="27"/>
      <c r="L114" s="27"/>
      <c r="M114" s="28"/>
    </row>
    <row r="115" spans="2:13" hidden="1" x14ac:dyDescent="0.25">
      <c r="B115" s="44" t="str">
        <f>CONCATENATE("10.",Prüfkriterien_10[[#This Row],[Spalte2]])</f>
        <v>10.5</v>
      </c>
      <c r="C115" s="45">
        <f>ROW()-ROW(Prüfkriterien_10[[#Headers],[Spalte3]])</f>
        <v>5</v>
      </c>
      <c r="D115" s="45">
        <f>(Prüfkriterien_10[Spalte2]+100)/10</f>
        <v>10.5</v>
      </c>
      <c r="E115" s="46"/>
      <c r="F115" s="47"/>
      <c r="G115" s="47"/>
      <c r="H115" s="48"/>
      <c r="I115" s="48"/>
      <c r="J115" s="48"/>
      <c r="K115" s="48"/>
      <c r="L115" s="48"/>
      <c r="M115" s="49"/>
    </row>
    <row r="116" spans="2:13" hidden="1" x14ac:dyDescent="0.25">
      <c r="B116" s="136" t="s">
        <v>73</v>
      </c>
      <c r="C116" s="137"/>
      <c r="D116" s="137"/>
      <c r="E116" s="137"/>
      <c r="F116" s="137"/>
      <c r="G116" s="137"/>
      <c r="H116" s="137"/>
      <c r="I116" s="137"/>
      <c r="J116" s="137"/>
      <c r="K116" s="137"/>
      <c r="L116" s="137"/>
      <c r="M116" s="138"/>
    </row>
    <row r="117" spans="2:13" hidden="1" x14ac:dyDescent="0.25">
      <c r="B117" s="37" t="s">
        <v>41</v>
      </c>
      <c r="C117" s="38" t="s">
        <v>42</v>
      </c>
      <c r="D117" s="38" t="s">
        <v>43</v>
      </c>
      <c r="E117" s="25" t="s">
        <v>44</v>
      </c>
      <c r="F117" s="26" t="s">
        <v>45</v>
      </c>
      <c r="G117" s="26" t="s">
        <v>48</v>
      </c>
      <c r="H117" s="27" t="s">
        <v>49</v>
      </c>
      <c r="I117" s="27" t="s">
        <v>50</v>
      </c>
      <c r="J117" s="27" t="s">
        <v>51</v>
      </c>
      <c r="K117" s="27" t="s">
        <v>52</v>
      </c>
      <c r="L117" s="27" t="s">
        <v>53</v>
      </c>
      <c r="M117" s="28" t="s">
        <v>54</v>
      </c>
    </row>
    <row r="118" spans="2:13" hidden="1" x14ac:dyDescent="0.25">
      <c r="B118" s="37" t="str">
        <f>CONCATENATE("11.",Prüfkriterien_11[[#This Row],[Spalte2]])</f>
        <v>11.1</v>
      </c>
      <c r="C118" s="38">
        <f>ROW()-ROW(Prüfkriterien_11[[#Headers],[Spalte3]])</f>
        <v>1</v>
      </c>
      <c r="D118" s="38">
        <f>(Prüfkriterien_11[Spalte2]+110)/10</f>
        <v>11.1</v>
      </c>
      <c r="E118" s="25"/>
      <c r="F118" s="26"/>
      <c r="G118" s="26"/>
      <c r="H118" s="27"/>
      <c r="I118" s="27"/>
      <c r="J118" s="27"/>
      <c r="K118" s="27"/>
      <c r="L118" s="27"/>
      <c r="M118" s="28"/>
    </row>
    <row r="119" spans="2:13" hidden="1" x14ac:dyDescent="0.25">
      <c r="B119" s="44" t="str">
        <f>CONCATENATE("11.",Prüfkriterien_11[[#This Row],[Spalte2]])</f>
        <v>11.2</v>
      </c>
      <c r="C119" s="45">
        <f>ROW()-ROW(Prüfkriterien_11[[#Headers],[Spalte3]])</f>
        <v>2</v>
      </c>
      <c r="D119" s="45">
        <f>(Prüfkriterien_11[Spalte2]+110)/10</f>
        <v>11.2</v>
      </c>
      <c r="E119" s="46"/>
      <c r="F119" s="47"/>
      <c r="G119" s="47"/>
      <c r="H119" s="48"/>
      <c r="I119" s="48"/>
      <c r="J119" s="48"/>
      <c r="K119" s="48"/>
      <c r="L119" s="48"/>
      <c r="M119" s="49"/>
    </row>
    <row r="120" spans="2:13" hidden="1" x14ac:dyDescent="0.25">
      <c r="B120" s="37" t="str">
        <f>CONCATENATE("11.",Prüfkriterien_11[[#This Row],[Spalte2]])</f>
        <v>11.3</v>
      </c>
      <c r="C120" s="38">
        <f>ROW()-ROW(Prüfkriterien_11[[#Headers],[Spalte3]])</f>
        <v>3</v>
      </c>
      <c r="D120" s="38">
        <f>(Prüfkriterien_11[Spalte2]+110)/10</f>
        <v>11.3</v>
      </c>
      <c r="E120" s="25"/>
      <c r="F120" s="26"/>
      <c r="G120" s="26"/>
      <c r="H120" s="27"/>
      <c r="I120" s="27"/>
      <c r="J120" s="27"/>
      <c r="K120" s="27"/>
      <c r="L120" s="27"/>
      <c r="M120" s="28"/>
    </row>
    <row r="121" spans="2:13" hidden="1" x14ac:dyDescent="0.25">
      <c r="B121" s="37" t="str">
        <f>CONCATENATE("11.",Prüfkriterien_11[[#This Row],[Spalte2]])</f>
        <v>11.4</v>
      </c>
      <c r="C121" s="38">
        <f>ROW()-ROW(Prüfkriterien_11[[#Headers],[Spalte3]])</f>
        <v>4</v>
      </c>
      <c r="D121" s="38">
        <f>(Prüfkriterien_11[Spalte2]+110)/10</f>
        <v>11.4</v>
      </c>
      <c r="E121" s="25"/>
      <c r="F121" s="26"/>
      <c r="G121" s="26"/>
      <c r="H121" s="27"/>
      <c r="I121" s="27"/>
      <c r="J121" s="27"/>
      <c r="K121" s="27"/>
      <c r="L121" s="27"/>
      <c r="M121" s="28"/>
    </row>
    <row r="122" spans="2:13" hidden="1" x14ac:dyDescent="0.25">
      <c r="B122" s="44" t="str">
        <f>CONCATENATE("11.",Prüfkriterien_11[[#This Row],[Spalte2]])</f>
        <v>11.5</v>
      </c>
      <c r="C122" s="45">
        <f>ROW()-ROW(Prüfkriterien_11[[#Headers],[Spalte3]])</f>
        <v>5</v>
      </c>
      <c r="D122" s="45">
        <f>(Prüfkriterien_11[Spalte2]+110)/10</f>
        <v>11.5</v>
      </c>
      <c r="E122" s="46"/>
      <c r="F122" s="47"/>
      <c r="G122" s="47"/>
      <c r="H122" s="48"/>
      <c r="I122" s="48"/>
      <c r="J122" s="48"/>
      <c r="K122" s="48"/>
      <c r="L122" s="48"/>
      <c r="M122" s="49"/>
    </row>
    <row r="123" spans="2:13" ht="6.75" customHeight="1" x14ac:dyDescent="0.25"/>
  </sheetData>
  <sheetProtection algorithmName="SHA-512" hashValue="NjfEvqNAfsRt+FajUGiSOBzwRxKvHbptH/ogNfeaJhTqyIHOVXeoZGcL0rn1ioKHtEZAYOX78GK0rafGrf34qg==" saltValue="7LmNDwcoZNU87Q/qwJvljA==" spinCount="100000" sheet="1" selectLockedCells="1"/>
  <mergeCells count="23">
    <mergeCell ref="B74:M74"/>
    <mergeCell ref="C4:K4"/>
    <mergeCell ref="B6:B7"/>
    <mergeCell ref="C6:C7"/>
    <mergeCell ref="E6:E7"/>
    <mergeCell ref="F6:F7"/>
    <mergeCell ref="G6:G7"/>
    <mergeCell ref="H6:L6"/>
    <mergeCell ref="M6:M7"/>
    <mergeCell ref="D6:D7"/>
    <mergeCell ref="B67:M67"/>
    <mergeCell ref="B2:M2"/>
    <mergeCell ref="B5:M5"/>
    <mergeCell ref="B8:M8"/>
    <mergeCell ref="B29:M29"/>
    <mergeCell ref="B45:M45"/>
    <mergeCell ref="B3:M3"/>
    <mergeCell ref="B116:M116"/>
    <mergeCell ref="B81:M81"/>
    <mergeCell ref="B88:M88"/>
    <mergeCell ref="B95:M95"/>
    <mergeCell ref="B102:M102"/>
    <mergeCell ref="B109:M109"/>
  </mergeCells>
  <dataValidations count="2">
    <dataValidation type="list" allowBlank="1" showInputMessage="1" showErrorMessage="1" sqref="C4:K4">
      <formula1>_Betriebsname</formula1>
    </dataValidation>
    <dataValidation type="list" allowBlank="1" showInputMessage="1" showErrorMessage="1" sqref="M4">
      <formula1>_Datum</formula1>
    </dataValidation>
  </dataValidations>
  <printOptions horizontalCentered="1"/>
  <pageMargins left="0.70866141732283472" right="0.70866141732283472" top="0.74803149606299213" bottom="0.78740157480314965" header="0.31496062992125984" footer="0.19685039370078741"/>
  <pageSetup paperSize="9" scale="56" orientation="landscape" r:id="rId1"/>
  <headerFooter>
    <oddFooter>&amp;L&amp;"Arial,Standard"&amp;8Version 2023&amp;C&amp;G&amp;R
&amp;"Arial,Standard"&amp;8&amp;P von &amp;N</oddFooter>
  </headerFooter>
  <rowBreaks count="4" manualBreakCount="4">
    <brk id="22" max="13" man="1"/>
    <brk id="35" max="13" man="1"/>
    <brk id="44" max="13" man="1"/>
    <brk id="59" max="13" man="1"/>
  </rowBreaks>
  <legacyDrawingHF r:id="rId2"/>
  <tableParts count="11">
    <tablePart r:id="rId3"/>
    <tablePart r:id="rId4"/>
    <tablePart r:id="rId5"/>
    <tablePart r:id="rId6"/>
    <tablePart r:id="rId7"/>
    <tablePart r:id="rId8"/>
    <tablePart r:id="rId9"/>
    <tablePart r:id="rId10"/>
    <tablePart r:id="rId11"/>
    <tablePart r:id="rId12"/>
    <tablePart r:id="rId13"/>
  </tableParts>
  <extLst>
    <ext xmlns:x14="http://schemas.microsoft.com/office/spreadsheetml/2009/9/main" uri="{78C0D931-6437-407d-A8EE-F0AAD7539E65}">
      <x14:conditionalFormattings>
        <x14:conditionalFormatting xmlns:xm="http://schemas.microsoft.com/office/excel/2006/main">
          <x14:cfRule type="containsText" priority="39" operator="containsText" id="{5E95DCB8-8D9B-43CB-9F0E-367D7B8C392E}">
            <xm:f>NOT(ISERROR(SEARCH("grau",H30)))</xm:f>
            <xm:f>"grau"</xm:f>
            <x14:dxf>
              <font>
                <color rgb="FF808080"/>
              </font>
              <fill>
                <patternFill>
                  <bgColor rgb="FF808080"/>
                </patternFill>
              </fill>
            </x14:dxf>
          </x14:cfRule>
          <xm:sqref>H75:L80 H30:L30 H68:L73 K32:L33 H32:H33 H44 K44:L44 H46:L46 H35:L38 K40:L41 H40:H41</xm:sqref>
        </x14:conditionalFormatting>
        <x14:conditionalFormatting xmlns:xm="http://schemas.microsoft.com/office/excel/2006/main">
          <x14:cfRule type="containsText" priority="36" operator="containsText" id="{856D55F9-5406-42BE-8943-059812964641}">
            <xm:f>NOT(ISERROR(SEARCH("grau",H12)))</xm:f>
            <xm:f>"grau"</xm:f>
            <x14:dxf>
              <font>
                <strike val="0"/>
                <color rgb="FF808080"/>
              </font>
              <fill>
                <patternFill>
                  <bgColor rgb="FF808080"/>
                </patternFill>
              </fill>
            </x14:dxf>
          </x14:cfRule>
          <xm:sqref>H12:L28</xm:sqref>
        </x14:conditionalFormatting>
        <x14:conditionalFormatting xmlns:xm="http://schemas.microsoft.com/office/excel/2006/main">
          <x14:cfRule type="containsText" priority="34" operator="containsText" id="{3EA6EFDB-E455-4F38-A982-1E38324F0343}">
            <xm:f>NOT(ISERROR(SEARCH("grau",H82)))</xm:f>
            <xm:f>"grau"</xm:f>
            <x14:dxf>
              <font>
                <color rgb="FF808080"/>
              </font>
              <fill>
                <patternFill>
                  <bgColor rgb="FF808080"/>
                </patternFill>
              </fill>
            </x14:dxf>
          </x14:cfRule>
          <xm:sqref>H82:L87</xm:sqref>
        </x14:conditionalFormatting>
        <x14:conditionalFormatting xmlns:xm="http://schemas.microsoft.com/office/excel/2006/main">
          <x14:cfRule type="containsText" priority="33" operator="containsText" id="{5BEAB68E-34A9-4110-B056-50320AFBCCB0}">
            <xm:f>NOT(ISERROR(SEARCH("grau",H89)))</xm:f>
            <xm:f>"grau"</xm:f>
            <x14:dxf>
              <font>
                <color rgb="FF808080"/>
              </font>
              <fill>
                <patternFill>
                  <bgColor rgb="FF808080"/>
                </patternFill>
              </fill>
            </x14:dxf>
          </x14:cfRule>
          <xm:sqref>H89:L94</xm:sqref>
        </x14:conditionalFormatting>
        <x14:conditionalFormatting xmlns:xm="http://schemas.microsoft.com/office/excel/2006/main">
          <x14:cfRule type="containsText" priority="32" operator="containsText" id="{CF7EDDB7-2157-4E54-80CC-AC6AB6FBA5CD}">
            <xm:f>NOT(ISERROR(SEARCH("grau",H96)))</xm:f>
            <xm:f>"grau"</xm:f>
            <x14:dxf>
              <font>
                <color rgb="FF808080"/>
              </font>
              <fill>
                <patternFill>
                  <bgColor rgb="FF808080"/>
                </patternFill>
              </fill>
            </x14:dxf>
          </x14:cfRule>
          <xm:sqref>H96:L101</xm:sqref>
        </x14:conditionalFormatting>
        <x14:conditionalFormatting xmlns:xm="http://schemas.microsoft.com/office/excel/2006/main">
          <x14:cfRule type="containsText" priority="31" operator="containsText" id="{A15A7D79-1345-4D48-A805-61E375A492E8}">
            <xm:f>NOT(ISERROR(SEARCH("grau",H103)))</xm:f>
            <xm:f>"grau"</xm:f>
            <x14:dxf>
              <font>
                <color rgb="FF808080"/>
              </font>
              <fill>
                <patternFill>
                  <bgColor rgb="FF808080"/>
                </patternFill>
              </fill>
            </x14:dxf>
          </x14:cfRule>
          <xm:sqref>H103:L108</xm:sqref>
        </x14:conditionalFormatting>
        <x14:conditionalFormatting xmlns:xm="http://schemas.microsoft.com/office/excel/2006/main">
          <x14:cfRule type="containsText" priority="30" operator="containsText" id="{24D64CB9-06C8-4AB6-96E9-068B2C93B725}">
            <xm:f>NOT(ISERROR(SEARCH("grau",H110)))</xm:f>
            <xm:f>"grau"</xm:f>
            <x14:dxf>
              <font>
                <color rgb="FF808080"/>
              </font>
              <fill>
                <patternFill>
                  <bgColor rgb="FF808080"/>
                </patternFill>
              </fill>
            </x14:dxf>
          </x14:cfRule>
          <xm:sqref>H110:L115</xm:sqref>
        </x14:conditionalFormatting>
        <x14:conditionalFormatting xmlns:xm="http://schemas.microsoft.com/office/excel/2006/main">
          <x14:cfRule type="containsText" priority="29" operator="containsText" id="{04852FE4-12C5-447A-9DDA-1F52D59ECA2D}">
            <xm:f>NOT(ISERROR(SEARCH("grau",H117)))</xm:f>
            <xm:f>"grau"</xm:f>
            <x14:dxf>
              <font>
                <color rgb="FF808080"/>
              </font>
              <fill>
                <patternFill>
                  <bgColor rgb="FF808080"/>
                </patternFill>
              </fill>
            </x14:dxf>
          </x14:cfRule>
          <xm:sqref>H117:L122</xm:sqref>
        </x14:conditionalFormatting>
        <x14:conditionalFormatting xmlns:xm="http://schemas.microsoft.com/office/excel/2006/main">
          <x14:cfRule type="containsText" priority="28" operator="containsText" id="{B333ECBC-9C6E-44BD-895F-7C7EC2A579D2}">
            <xm:f>NOT(ISERROR(SEARCH("grau",I32)))</xm:f>
            <xm:f>"grau"</xm:f>
            <x14:dxf>
              <font>
                <color rgb="FF808080"/>
              </font>
              <fill>
                <patternFill>
                  <bgColor rgb="FF808080"/>
                </patternFill>
              </fill>
            </x14:dxf>
          </x14:cfRule>
          <xm:sqref>I32:J33</xm:sqref>
        </x14:conditionalFormatting>
        <x14:conditionalFormatting xmlns:xm="http://schemas.microsoft.com/office/excel/2006/main">
          <x14:cfRule type="containsText" priority="27" operator="containsText" id="{5721ECFC-7065-4EEA-B642-DBD6A59FEE9E}">
            <xm:f>NOT(ISERROR(SEARCH("grau",I40)))</xm:f>
            <xm:f>"grau"</xm:f>
            <x14:dxf>
              <font>
                <color rgb="FF808080"/>
              </font>
              <fill>
                <patternFill>
                  <bgColor rgb="FF808080"/>
                </patternFill>
              </fill>
            </x14:dxf>
          </x14:cfRule>
          <xm:sqref>I40:J41</xm:sqref>
        </x14:conditionalFormatting>
        <x14:conditionalFormatting xmlns:xm="http://schemas.microsoft.com/office/excel/2006/main">
          <x14:cfRule type="containsText" priority="25" operator="containsText" id="{55A5C9C7-1E40-495F-92D2-FF447F01A5D7}">
            <xm:f>NOT(ISERROR(SEARCH("grau",I44)))</xm:f>
            <xm:f>"grau"</xm:f>
            <x14:dxf>
              <font>
                <color rgb="FF808080"/>
              </font>
              <fill>
                <patternFill>
                  <bgColor rgb="FF808080"/>
                </patternFill>
              </fill>
            </x14:dxf>
          </x14:cfRule>
          <xm:sqref>I44:J44</xm:sqref>
        </x14:conditionalFormatting>
        <x14:conditionalFormatting xmlns:xm="http://schemas.microsoft.com/office/excel/2006/main">
          <x14:cfRule type="containsText" priority="17" operator="containsText" id="{6B000E2A-36B1-4FA0-85FE-BD8AAB7C9F95}">
            <xm:f>NOT(ISERROR(SEARCH("grau",I10)))</xm:f>
            <xm:f>"grau"</xm:f>
            <x14:dxf>
              <font>
                <color rgb="FF808080"/>
              </font>
              <fill>
                <patternFill>
                  <bgColor rgb="FF808080"/>
                </patternFill>
              </fill>
            </x14:dxf>
          </x14:cfRule>
          <xm:sqref>I10:J11</xm:sqref>
        </x14:conditionalFormatting>
        <x14:conditionalFormatting xmlns:xm="http://schemas.microsoft.com/office/excel/2006/main">
          <x14:cfRule type="containsText" priority="18" operator="containsText" id="{2F92F351-309B-4D66-8924-50483495B5D6}">
            <xm:f>NOT(ISERROR(SEARCH("grau",L10)))</xm:f>
            <xm:f>"grau"</xm:f>
            <x14:dxf>
              <font>
                <strike val="0"/>
                <color rgb="FF808080"/>
              </font>
              <fill>
                <patternFill>
                  <bgColor rgb="FF808080"/>
                </patternFill>
              </fill>
            </x14:dxf>
          </x14:cfRule>
          <xm:sqref>L10:L11</xm:sqref>
        </x14:conditionalFormatting>
        <x14:conditionalFormatting xmlns:xm="http://schemas.microsoft.com/office/excel/2006/main">
          <x14:cfRule type="containsText" priority="16" operator="containsText" id="{E3169348-7702-45F1-A7AD-A737773E610A}">
            <xm:f>NOT(ISERROR(SEARCH("grau",H10)))</xm:f>
            <xm:f>"grau"</xm:f>
            <x14:dxf>
              <font>
                <strike val="0"/>
                <color rgb="FF808080"/>
              </font>
              <fill>
                <patternFill>
                  <bgColor rgb="FF808080"/>
                </patternFill>
              </fill>
            </x14:dxf>
          </x14:cfRule>
          <xm:sqref>H10</xm:sqref>
        </x14:conditionalFormatting>
        <x14:conditionalFormatting xmlns:xm="http://schemas.microsoft.com/office/excel/2006/main">
          <x14:cfRule type="containsText" priority="15" operator="containsText" id="{8AF76E8D-E72C-4A4D-B243-A6E078413589}">
            <xm:f>NOT(ISERROR(SEARCH("grau",H11)))</xm:f>
            <xm:f>"grau"</xm:f>
            <x14:dxf>
              <font>
                <strike val="0"/>
                <color rgb="FF808080"/>
              </font>
              <fill>
                <patternFill>
                  <bgColor rgb="FF808080"/>
                </patternFill>
              </fill>
            </x14:dxf>
          </x14:cfRule>
          <xm:sqref>H11</xm:sqref>
        </x14:conditionalFormatting>
        <x14:conditionalFormatting xmlns:xm="http://schemas.microsoft.com/office/excel/2006/main">
          <x14:cfRule type="containsText" priority="14" operator="containsText" id="{2EAF86D1-90C1-4A42-ABB4-50892B6AC90D}">
            <xm:f>NOT(ISERROR(SEARCH("grau",K10)))</xm:f>
            <xm:f>"grau"</xm:f>
            <x14:dxf>
              <font>
                <strike val="0"/>
                <color rgb="FF808080"/>
              </font>
              <fill>
                <patternFill>
                  <bgColor rgb="FF808080"/>
                </patternFill>
              </fill>
            </x14:dxf>
          </x14:cfRule>
          <xm:sqref>K10</xm:sqref>
        </x14:conditionalFormatting>
        <x14:conditionalFormatting xmlns:xm="http://schemas.microsoft.com/office/excel/2006/main">
          <x14:cfRule type="containsText" priority="13" operator="containsText" id="{3965254E-1C54-49CF-83B4-8CEC954FB09B}">
            <xm:f>NOT(ISERROR(SEARCH("grau",K11)))</xm:f>
            <xm:f>"grau"</xm:f>
            <x14:dxf>
              <font>
                <strike val="0"/>
                <color rgb="FF808080"/>
              </font>
              <fill>
                <patternFill>
                  <bgColor rgb="FF808080"/>
                </patternFill>
              </fill>
            </x14:dxf>
          </x14:cfRule>
          <xm:sqref>K11</xm:sqref>
        </x14:conditionalFormatting>
        <x14:conditionalFormatting xmlns:xm="http://schemas.microsoft.com/office/excel/2006/main">
          <x14:cfRule type="containsText" priority="6" operator="containsText" id="{88418512-D375-429E-A6EF-204A1197AE5C}">
            <xm:f>NOT(ISERROR(SEARCH("grau",H31)))</xm:f>
            <xm:f>"grau"</xm:f>
            <x14:dxf>
              <font>
                <strike val="0"/>
                <color rgb="FF808080"/>
              </font>
              <fill>
                <patternFill>
                  <bgColor rgb="FF808080"/>
                </patternFill>
              </fill>
            </x14:dxf>
          </x14:cfRule>
          <xm:sqref>H31:L31</xm:sqref>
        </x14:conditionalFormatting>
        <x14:conditionalFormatting xmlns:xm="http://schemas.microsoft.com/office/excel/2006/main">
          <x14:cfRule type="containsText" priority="5" operator="containsText" id="{E4903FFF-FA1A-4E4A-A080-B52AC637395D}">
            <xm:f>NOT(ISERROR(SEARCH("grau",H34)))</xm:f>
            <xm:f>"grau"</xm:f>
            <x14:dxf>
              <font>
                <strike val="0"/>
                <color rgb="FF808080"/>
              </font>
              <fill>
                <patternFill>
                  <bgColor rgb="FF808080"/>
                </patternFill>
              </fill>
            </x14:dxf>
          </x14:cfRule>
          <xm:sqref>H34:L34</xm:sqref>
        </x14:conditionalFormatting>
        <x14:conditionalFormatting xmlns:xm="http://schemas.microsoft.com/office/excel/2006/main">
          <x14:cfRule type="containsText" priority="4" operator="containsText" id="{667D5C43-DC97-47AE-81C9-3957BDCD75C7}">
            <xm:f>NOT(ISERROR(SEARCH("grau",H39)))</xm:f>
            <xm:f>"grau"</xm:f>
            <x14:dxf>
              <font>
                <strike val="0"/>
                <color rgb="FF808080"/>
              </font>
              <fill>
                <patternFill>
                  <bgColor rgb="FF808080"/>
                </patternFill>
              </fill>
            </x14:dxf>
          </x14:cfRule>
          <xm:sqref>H39:L39</xm:sqref>
        </x14:conditionalFormatting>
        <x14:conditionalFormatting xmlns:xm="http://schemas.microsoft.com/office/excel/2006/main">
          <x14:cfRule type="containsText" priority="3" operator="containsText" id="{CD704668-8EC4-474B-8C88-1DC42C9DAA6D}">
            <xm:f>NOT(ISERROR(SEARCH("grau",H42)))</xm:f>
            <xm:f>"grau"</xm:f>
            <x14:dxf>
              <font>
                <strike val="0"/>
                <color rgb="FF808080"/>
              </font>
              <fill>
                <patternFill>
                  <bgColor rgb="FF808080"/>
                </patternFill>
              </fill>
            </x14:dxf>
          </x14:cfRule>
          <xm:sqref>H42:L43</xm:sqref>
        </x14:conditionalFormatting>
        <x14:conditionalFormatting xmlns:xm="http://schemas.microsoft.com/office/excel/2006/main">
          <x14:cfRule type="containsText" priority="2" operator="containsText" id="{C5B27E0F-5D74-4EFD-A691-40D7BF69BD7C}">
            <xm:f>NOT(ISERROR(SEARCH("grau",H47)))</xm:f>
            <xm:f>"grau"</xm:f>
            <x14:dxf>
              <font>
                <strike val="0"/>
                <color rgb="FF808080"/>
              </font>
              <fill>
                <patternFill>
                  <bgColor rgb="FF808080"/>
                </patternFill>
              </fill>
            </x14:dxf>
          </x14:cfRule>
          <xm:sqref>H47:L64</xm:sqref>
        </x14:conditionalFormatting>
        <x14:conditionalFormatting xmlns:xm="http://schemas.microsoft.com/office/excel/2006/main">
          <x14:cfRule type="containsText" priority="1" operator="containsText" id="{F31E2FD9-3C7F-4F6A-BAB6-951EA62D06A6}">
            <xm:f>NOT(ISERROR(SEARCH("grau",H65)))</xm:f>
            <xm:f>"grau"</xm:f>
            <x14:dxf>
              <font>
                <strike val="0"/>
                <color rgb="FF808080"/>
              </font>
              <fill>
                <patternFill>
                  <bgColor rgb="FF808080"/>
                </patternFill>
              </fill>
            </x14:dxf>
          </x14:cfRule>
          <xm:sqref>H65:L66</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Einstellungen!$C$10:$C$11</xm:f>
          </x14:formula1>
          <xm:sqref>I75:J75</xm:sqref>
        </x14:dataValidation>
        <x14:dataValidation type="list" allowBlank="1" showInputMessage="1" showErrorMessage="1">
          <x14:formula1>
            <xm:f>Einstellungen!$C$9:$C$11</xm:f>
          </x14:formula1>
          <xm:sqref>H117:L122 H68:L73 H75:L80 H82:L87 H89:L94 H96:L101 H103:L108 H110:L115 H10:H11 H40:H41 L35:L36 K32:L33 H12:L28 H42:L43 H32:H33 H44 H39:L39 H30:L31 H9:L9 K10:K11 K37:L38 H37:H38 H34:L34 K40:L41 K44:L44 H46:L66</xm:sqref>
        </x14:dataValidation>
        <x14:dataValidation type="list" allowBlank="1" showInputMessage="1" showErrorMessage="1">
          <x14:formula1>
            <xm:f>'C:\Users\weisenburger\Desktop\CL\[2021_CL_D_Milch.xlsx]Einstellungen'!#REF!</xm:f>
          </x14:formula1>
          <xm:sqref>I40:J41 I44:J44</xm:sqref>
        </x14:dataValidation>
        <x14:dataValidation type="list" allowBlank="1" showInputMessage="1" showErrorMessage="1">
          <x14:formula1>
            <xm:f>'C:\Users\weisenburger\Desktop\CL\[Müll.xltm]Einstellungen'!#REF!</xm:f>
          </x14:formula1>
          <xm:sqref>I32:J33</xm:sqref>
        </x14:dataValidation>
        <x14:dataValidation type="list" allowBlank="1" showInputMessage="1" showErrorMessage="1">
          <x14:formula1>
            <xm:f>'C:\Users\weisenburger\Desktop\CL\[2022_CL_AHV.xlsx]Einstellungen'!#REF!</xm:f>
          </x14:formula1>
          <xm:sqref>I35:J38 I10:J11</xm:sqref>
        </x14:dataValidation>
        <x14:dataValidation type="list" allowBlank="1" showInputMessage="1" showErrorMessage="1">
          <x14:formula1>
            <xm:f>'\\srv-daten\TSL\08 RL-ARBEIT\11 Verarbeitung\2023\5_RevCL_I\[RevCL_I_Fleisch.xlsx]Einstellungen'!#REF!</xm:f>
          </x14:formula1>
          <xm:sqref>K35:K36 H35:H36</xm:sqref>
        </x14:dataValidation>
        <x14:dataValidation type="list" allowBlank="1" showInputMessage="1" showErrorMessage="1">
          <x14:formula1>
            <xm:f>'T:\08 RL-ARBEIT\11 Verarbeitung\2023\5_RevCL_I\RevCL_II\[RevCL_II_Ei.xlsx]Einstellungen'!#REF!</xm:f>
          </x14:formula1>
          <xm:sqref>L10:L11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B1:E14"/>
  <sheetViews>
    <sheetView zoomScaleNormal="100" workbookViewId="0">
      <selection activeCell="C10" sqref="C10"/>
    </sheetView>
  </sheetViews>
  <sheetFormatPr baseColWidth="10" defaultColWidth="11.5546875" defaultRowHeight="13.8" x14ac:dyDescent="0.25"/>
  <cols>
    <col min="1" max="1" width="1.109375" style="5" customWidth="1"/>
    <col min="2" max="2" width="29.33203125" style="5" customWidth="1"/>
    <col min="3" max="3" width="53.33203125" style="6" customWidth="1"/>
    <col min="4" max="4" width="1.109375" style="5" customWidth="1"/>
    <col min="5" max="16384" width="11.5546875" style="5"/>
  </cols>
  <sheetData>
    <row r="1" spans="2:5" ht="6" customHeight="1" x14ac:dyDescent="0.25"/>
    <row r="2" spans="2:5" x14ac:dyDescent="0.25">
      <c r="B2" s="158" t="s">
        <v>75</v>
      </c>
      <c r="C2" s="158"/>
    </row>
    <row r="3" spans="2:5" ht="7.95" customHeight="1" x14ac:dyDescent="0.25">
      <c r="B3" s="7"/>
      <c r="C3" s="7"/>
    </row>
    <row r="4" spans="2:5" ht="55.95" customHeight="1" x14ac:dyDescent="0.25">
      <c r="B4" s="159" t="s">
        <v>40</v>
      </c>
      <c r="C4" s="159"/>
    </row>
    <row r="5" spans="2:5" ht="7.95" customHeight="1" x14ac:dyDescent="0.25">
      <c r="B5" s="8"/>
      <c r="C5" s="8"/>
    </row>
    <row r="6" spans="2:5" s="9" customFormat="1" ht="25.95" customHeight="1" x14ac:dyDescent="0.3">
      <c r="B6" s="58" t="s">
        <v>55</v>
      </c>
      <c r="C6" s="42" t="s">
        <v>78</v>
      </c>
    </row>
    <row r="7" spans="2:5" s="9" customFormat="1" ht="25.95" customHeight="1" x14ac:dyDescent="0.3">
      <c r="B7" s="58" t="s">
        <v>76</v>
      </c>
      <c r="C7" s="42" t="s">
        <v>79</v>
      </c>
    </row>
    <row r="8" spans="2:5" s="9" customFormat="1" ht="25.95" customHeight="1" x14ac:dyDescent="0.3">
      <c r="B8" s="57" t="s">
        <v>74</v>
      </c>
      <c r="C8" s="43" t="s">
        <v>87</v>
      </c>
    </row>
    <row r="9" spans="2:5" s="9" customFormat="1" ht="25.95" customHeight="1" x14ac:dyDescent="0.3">
      <c r="B9" s="51" t="s">
        <v>56</v>
      </c>
      <c r="C9" s="11" t="s">
        <v>15</v>
      </c>
    </row>
    <row r="10" spans="2:5" s="9" customFormat="1" ht="25.95" customHeight="1" x14ac:dyDescent="0.3">
      <c r="B10" s="10"/>
      <c r="C10" s="66"/>
      <c r="E10" s="59" t="s">
        <v>77</v>
      </c>
    </row>
    <row r="11" spans="2:5" s="9" customFormat="1" ht="25.95" customHeight="1" x14ac:dyDescent="0.3">
      <c r="B11" s="10"/>
      <c r="C11" s="65" t="s">
        <v>38</v>
      </c>
    </row>
    <row r="12" spans="2:5" s="9" customFormat="1" ht="25.95" customHeight="1" x14ac:dyDescent="0.3">
      <c r="B12" s="51" t="s">
        <v>57</v>
      </c>
      <c r="C12" s="61" t="s">
        <v>27</v>
      </c>
    </row>
    <row r="13" spans="2:5" s="9" customFormat="1" ht="25.95" customHeight="1" x14ac:dyDescent="0.3">
      <c r="B13" s="10"/>
      <c r="C13" s="61" t="s">
        <v>28</v>
      </c>
    </row>
    <row r="14" spans="2:5" s="9" customFormat="1" ht="25.95" customHeight="1" x14ac:dyDescent="0.3">
      <c r="B14" s="10"/>
      <c r="C14" s="61" t="s">
        <v>29</v>
      </c>
    </row>
  </sheetData>
  <sheetProtection password="AA96" sheet="1" objects="1" scenarios="1"/>
  <dataConsolidate/>
  <mergeCells count="2">
    <mergeCell ref="B2:C2"/>
    <mergeCell ref="B4:C4"/>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13</vt:i4>
      </vt:variant>
    </vt:vector>
  </HeadingPairs>
  <TitlesOfParts>
    <vt:vector size="17" baseType="lpstr">
      <vt:lpstr>Angaben zum Audit</vt:lpstr>
      <vt:lpstr>Maßnahmenplan</vt:lpstr>
      <vt:lpstr>Checkliste</vt:lpstr>
      <vt:lpstr>Einstellungen</vt:lpstr>
      <vt:lpstr>_Betriebsname</vt:lpstr>
      <vt:lpstr>_Betriesname</vt:lpstr>
      <vt:lpstr>_chbx</vt:lpstr>
      <vt:lpstr>_Datum</vt:lpstr>
      <vt:lpstr>_grau</vt:lpstr>
      <vt:lpstr>_KO</vt:lpstr>
      <vt:lpstr>_lAbw</vt:lpstr>
      <vt:lpstr>_RLV</vt:lpstr>
      <vt:lpstr>_sAbw</vt:lpstr>
      <vt:lpstr>'Angaben zum Audit'!Druckbereich</vt:lpstr>
      <vt:lpstr>Checkliste!Druckbereich</vt:lpstr>
      <vt:lpstr>Maßnahmenplan!Druckbereich</vt:lpstr>
      <vt:lpstr>Checkliste!Drucktitel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Vorlage_1_6_Neutral</dc:title>
  <dc:creator/>
  <cp:lastModifiedBy/>
  <dcterms:created xsi:type="dcterms:W3CDTF">2006-09-16T00:00:00Z</dcterms:created>
  <dcterms:modified xsi:type="dcterms:W3CDTF">2022-12-01T10:03:57Z</dcterms:modified>
</cp:coreProperties>
</file>