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workbookProtection workbookPassword="AA96" lockStructure="1"/>
  <bookViews>
    <workbookView xWindow="705" yWindow="-225" windowWidth="12720" windowHeight="14520" tabRatio="751" activeTab="2"/>
  </bookViews>
  <sheets>
    <sheet name="Angaben zum Audit" sheetId="1" r:id="rId1"/>
    <sheet name="Maßnahmenplan" sheetId="2" r:id="rId2"/>
    <sheet name="Checkliste" sheetId="7" r:id="rId3"/>
    <sheet name="Einstellungen" sheetId="4" r:id="rId4"/>
  </sheets>
  <externalReferences>
    <externalReference r:id="rId5"/>
    <externalReference r:id="rId6"/>
  </externalReference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Area" localSheetId="0">'Angaben zum Audit'!$A$1:$M$31</definedName>
    <definedName name="_xlnm.Print_Area" localSheetId="2">Checkliste!$A$1:$N$124</definedName>
    <definedName name="_xlnm.Print_Area" localSheetId="1">Maßnahmenplan!$A$1:$J$24</definedName>
    <definedName name="_xlnm.Print_Titles" localSheetId="2">Checkliste!$1:$7</definedName>
  </definedNames>
  <calcPr calcId="162913"/>
</workbook>
</file>

<file path=xl/calcChain.xml><?xml version="1.0" encoding="utf-8"?>
<calcChain xmlns="http://schemas.openxmlformats.org/spreadsheetml/2006/main">
  <c r="C17" i="7" l="1"/>
  <c r="B17" i="7" s="1"/>
  <c r="D17" i="7" l="1"/>
  <c r="C15" i="7"/>
  <c r="B15" i="7" s="1"/>
  <c r="C16" i="7"/>
  <c r="B16" i="7" s="1"/>
  <c r="D15" i="7" l="1"/>
  <c r="D16" i="7"/>
  <c r="C19" i="7"/>
  <c r="B19" i="7" s="1"/>
  <c r="D19" i="7" l="1"/>
  <c r="C42" i="7" l="1"/>
  <c r="B42" i="7" s="1"/>
  <c r="C43" i="7"/>
  <c r="B43" i="7" s="1"/>
  <c r="C20" i="7"/>
  <c r="B20" i="7" s="1"/>
  <c r="D42" i="7" l="1"/>
  <c r="D43" i="7"/>
  <c r="D20" i="7"/>
  <c r="C50" i="7" l="1"/>
  <c r="B50" i="7" s="1"/>
  <c r="C51" i="7"/>
  <c r="B51" i="7" s="1"/>
  <c r="C52" i="7"/>
  <c r="B52" i="7" s="1"/>
  <c r="C53" i="7"/>
  <c r="B53" i="7" s="1"/>
  <c r="D51" i="7" l="1"/>
  <c r="D52" i="7"/>
  <c r="D50" i="7"/>
  <c r="D53" i="7"/>
  <c r="C12" i="7" l="1"/>
  <c r="B12" i="7" s="1"/>
  <c r="D12" i="7" l="1"/>
  <c r="C66" i="7"/>
  <c r="B66" i="7" s="1"/>
  <c r="C67" i="7"/>
  <c r="B67" i="7" s="1"/>
  <c r="C68" i="7"/>
  <c r="B68" i="7" s="1"/>
  <c r="C41" i="7"/>
  <c r="B41" i="7" s="1"/>
  <c r="C44" i="7"/>
  <c r="B44" i="7" s="1"/>
  <c r="C45" i="7"/>
  <c r="B45" i="7" s="1"/>
  <c r="C46" i="7"/>
  <c r="D46" i="7" s="1"/>
  <c r="C47" i="7"/>
  <c r="D47" i="7" s="1"/>
  <c r="C55" i="7"/>
  <c r="B55" i="7" s="1"/>
  <c r="C24" i="7"/>
  <c r="B24" i="7" s="1"/>
  <c r="C29" i="7"/>
  <c r="B29" i="7" s="1"/>
  <c r="D44" i="7" l="1"/>
  <c r="D67" i="7"/>
  <c r="D66" i="7"/>
  <c r="D68" i="7"/>
  <c r="D45" i="7"/>
  <c r="B46" i="7"/>
  <c r="D41" i="7"/>
  <c r="B47" i="7"/>
  <c r="D55" i="7"/>
  <c r="D24" i="7"/>
  <c r="D29" i="7"/>
  <c r="C33" i="7" l="1"/>
  <c r="B33" i="7" s="1"/>
  <c r="D33" i="7" l="1"/>
  <c r="C27" i="7" l="1"/>
  <c r="B27" i="7" s="1"/>
  <c r="C28" i="7"/>
  <c r="B28" i="7" s="1"/>
  <c r="C30" i="7"/>
  <c r="B30" i="7" s="1"/>
  <c r="C26" i="7"/>
  <c r="B26" i="7" s="1"/>
  <c r="D27" i="7" l="1"/>
  <c r="D28" i="7"/>
  <c r="D30" i="7"/>
  <c r="D26" i="7"/>
  <c r="C34" i="7"/>
  <c r="B34" i="7" s="1"/>
  <c r="C35" i="7"/>
  <c r="B35" i="7" s="1"/>
  <c r="C57" i="7"/>
  <c r="B57" i="7" s="1"/>
  <c r="D34" i="7" l="1"/>
  <c r="D35" i="7"/>
  <c r="D57" i="7"/>
  <c r="C18" i="7"/>
  <c r="B18" i="7" s="1"/>
  <c r="D18" i="7" l="1"/>
  <c r="C61" i="7"/>
  <c r="B61" i="7" s="1"/>
  <c r="C21" i="7"/>
  <c r="B21" i="7" s="1"/>
  <c r="C10" i="7"/>
  <c r="B10" i="7" s="1"/>
  <c r="C11" i="7"/>
  <c r="B11" i="7" s="1"/>
  <c r="C13" i="7"/>
  <c r="B13" i="7" s="1"/>
  <c r="C14" i="7"/>
  <c r="B14" i="7" s="1"/>
  <c r="C22" i="7"/>
  <c r="D22" i="7" s="1"/>
  <c r="C23" i="7"/>
  <c r="D23" i="7" s="1"/>
  <c r="C25" i="7"/>
  <c r="D25" i="7" s="1"/>
  <c r="D61" i="7" l="1"/>
  <c r="B22" i="7"/>
  <c r="D21" i="7"/>
  <c r="D14" i="7"/>
  <c r="B25" i="7"/>
  <c r="D10" i="7"/>
  <c r="D13" i="7"/>
  <c r="D11" i="7"/>
  <c r="B23" i="7"/>
  <c r="C62" i="7"/>
  <c r="B62" i="7" s="1"/>
  <c r="C63" i="7"/>
  <c r="B63" i="7" s="1"/>
  <c r="C64" i="7"/>
  <c r="B64" i="7" s="1"/>
  <c r="C65" i="7"/>
  <c r="B65" i="7" s="1"/>
  <c r="C38" i="7"/>
  <c r="B38" i="7" s="1"/>
  <c r="C39" i="7"/>
  <c r="B39" i="7" s="1"/>
  <c r="C40" i="7"/>
  <c r="B40" i="7" s="1"/>
  <c r="C48" i="7"/>
  <c r="B48" i="7" s="1"/>
  <c r="C49" i="7"/>
  <c r="B49" i="7" s="1"/>
  <c r="C54" i="7"/>
  <c r="B54" i="7" s="1"/>
  <c r="C56" i="7"/>
  <c r="B56" i="7" s="1"/>
  <c r="D62" i="7" l="1"/>
  <c r="D63" i="7"/>
  <c r="D64" i="7"/>
  <c r="D65" i="7"/>
  <c r="D38" i="7"/>
  <c r="D39" i="7"/>
  <c r="D40" i="7"/>
  <c r="D48" i="7"/>
  <c r="D49" i="7"/>
  <c r="D54" i="7"/>
  <c r="D56" i="7"/>
  <c r="C123" i="7" l="1"/>
  <c r="B123" i="7" s="1"/>
  <c r="C122" i="7"/>
  <c r="B122" i="7" s="1"/>
  <c r="C121" i="7"/>
  <c r="D121" i="7" s="1"/>
  <c r="C120" i="7"/>
  <c r="D120" i="7" s="1"/>
  <c r="C119" i="7"/>
  <c r="B119" i="7" s="1"/>
  <c r="C116" i="7"/>
  <c r="D116" i="7" s="1"/>
  <c r="C115" i="7"/>
  <c r="B115" i="7" s="1"/>
  <c r="C114" i="7"/>
  <c r="D114" i="7" s="1"/>
  <c r="C113" i="7"/>
  <c r="D113" i="7" s="1"/>
  <c r="C112" i="7"/>
  <c r="D112" i="7" s="1"/>
  <c r="C109" i="7"/>
  <c r="D109" i="7" s="1"/>
  <c r="C108" i="7"/>
  <c r="B108" i="7" s="1"/>
  <c r="C107" i="7"/>
  <c r="D107" i="7" s="1"/>
  <c r="C106" i="7"/>
  <c r="D106" i="7" s="1"/>
  <c r="C105" i="7"/>
  <c r="B105" i="7" s="1"/>
  <c r="C102" i="7"/>
  <c r="D102" i="7" s="1"/>
  <c r="C101" i="7"/>
  <c r="B101" i="7" s="1"/>
  <c r="C100" i="7"/>
  <c r="D100" i="7" s="1"/>
  <c r="C99" i="7"/>
  <c r="D99" i="7" s="1"/>
  <c r="C98" i="7"/>
  <c r="B98" i="7" s="1"/>
  <c r="C95" i="7"/>
  <c r="B95" i="7" s="1"/>
  <c r="C94" i="7"/>
  <c r="B94" i="7" s="1"/>
  <c r="C93" i="7"/>
  <c r="D93" i="7" s="1"/>
  <c r="C92" i="7"/>
  <c r="D92" i="7" s="1"/>
  <c r="C91" i="7"/>
  <c r="B91" i="7" s="1"/>
  <c r="C88" i="7"/>
  <c r="D88" i="7" s="1"/>
  <c r="C87" i="7"/>
  <c r="B87" i="7" s="1"/>
  <c r="C86" i="7"/>
  <c r="D86" i="7" s="1"/>
  <c r="C85" i="7"/>
  <c r="D85" i="7" s="1"/>
  <c r="C84" i="7"/>
  <c r="B84" i="7" s="1"/>
  <c r="B86" i="7" l="1"/>
  <c r="B102" i="7"/>
  <c r="B106" i="7"/>
  <c r="B114" i="7"/>
  <c r="B85" i="7"/>
  <c r="B93" i="7"/>
  <c r="B109" i="7"/>
  <c r="B113" i="7"/>
  <c r="B121" i="7"/>
  <c r="B88" i="7"/>
  <c r="B92" i="7"/>
  <c r="B100" i="7"/>
  <c r="B116" i="7"/>
  <c r="B112" i="7"/>
  <c r="B120" i="7"/>
  <c r="B99" i="7"/>
  <c r="B107" i="7"/>
  <c r="D84" i="7"/>
  <c r="D87" i="7"/>
  <c r="D123" i="7"/>
  <c r="D119" i="7"/>
  <c r="D122" i="7"/>
  <c r="D115" i="7"/>
  <c r="D105" i="7"/>
  <c r="D108" i="7"/>
  <c r="D98" i="7"/>
  <c r="D101" i="7"/>
  <c r="D95" i="7"/>
  <c r="D91" i="7"/>
  <c r="D94" i="7"/>
  <c r="B2" i="7"/>
  <c r="B2" i="2"/>
  <c r="B2" i="1"/>
  <c r="C80" i="7" l="1"/>
  <c r="B80" i="7" s="1"/>
  <c r="C79" i="7"/>
  <c r="B79" i="7" s="1"/>
  <c r="D80" i="7" l="1"/>
  <c r="D79" i="7"/>
  <c r="C81" i="7"/>
  <c r="D81" i="7" s="1"/>
  <c r="C78" i="7"/>
  <c r="D78" i="7" s="1"/>
  <c r="C69" i="7"/>
  <c r="D69" i="7" s="1"/>
  <c r="C37" i="7"/>
  <c r="D37" i="7" s="1"/>
  <c r="C36" i="7"/>
  <c r="B36" i="7" s="1"/>
  <c r="B81" i="7" l="1"/>
  <c r="B78" i="7"/>
  <c r="B69" i="7"/>
  <c r="B37" i="7"/>
  <c r="D36" i="7"/>
  <c r="C60" i="7" l="1"/>
  <c r="C77" i="7"/>
  <c r="D60" i="7" l="1"/>
  <c r="B60" i="7"/>
  <c r="D77" i="7"/>
  <c r="B77" i="7"/>
</calcChain>
</file>

<file path=xl/sharedStrings.xml><?xml version="1.0" encoding="utf-8"?>
<sst xmlns="http://schemas.openxmlformats.org/spreadsheetml/2006/main" count="397" uniqueCount="233">
  <si>
    <t>Angaben zum Audit</t>
  </si>
  <si>
    <t>Zertifizierungsstelle</t>
  </si>
  <si>
    <t>Name Auditor</t>
  </si>
  <si>
    <t>Name Auskunftsperson</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</si>
  <si>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</si>
  <si>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</si>
  <si>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</si>
  <si>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</si>
  <si>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</si>
  <si>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</si>
  <si>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</si>
  <si>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</si>
  <si>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</si>
  <si>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</si>
  <si>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</si>
  <si>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</si>
  <si>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</si>
  <si>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</si>
  <si>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</si>
  <si>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</si>
  <si>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</si>
  <si>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</si>
  <si>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</si>
  <si>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</si>
  <si>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</si>
  <si>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</si>
  <si>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</si>
  <si>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</si>
  <si>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</si>
  <si>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</si>
  <si>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</si>
  <si>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</si>
  <si>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</si>
  <si>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</si>
  <si>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</si>
  <si>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</si>
  <si>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n.a.</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</si>
  <si>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</si>
  <si>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</si>
  <si>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</si>
  <si>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</si>
  <si>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</si>
  <si>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</si>
  <si>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</si>
  <si>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</si>
  <si>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</si>
  <si>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</si>
  <si>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</si>
  <si>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</si>
  <si>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</si>
  <si>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</si>
  <si>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</si>
  <si>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</si>
  <si>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</si>
  <si>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</si>
  <si>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</si>
  <si>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</si>
  <si>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</si>
  <si>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</si>
  <si>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</si>
  <si>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</si>
  <si>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</si>
  <si>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</si>
  <si>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</si>
  <si>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5.</t>
  </si>
  <si>
    <t>6.</t>
  </si>
  <si>
    <t>7.</t>
  </si>
  <si>
    <t>8.</t>
  </si>
  <si>
    <t>9.</t>
  </si>
  <si>
    <t>10.</t>
  </si>
  <si>
    <t>11.</t>
  </si>
  <si>
    <t>Titel der Checkliste:</t>
  </si>
  <si>
    <t>Einstellungen</t>
  </si>
  <si>
    <t>Betriebsname:</t>
  </si>
  <si>
    <t>&lt;- Hier nichts eintragen</t>
  </si>
  <si>
    <t>dd.mm.yyyy</t>
  </si>
  <si>
    <t>Beschreibung / Nachweise / Belege</t>
  </si>
  <si>
    <t>EU-Zulassungsnummer</t>
  </si>
  <si>
    <t>Betrieb /auditierter Standort</t>
  </si>
  <si>
    <t xml:space="preserve">Hiermit bestätige ich die Angaben zum Betrieb und zu Durchführung des Audits. Eine Kopie des Auditberichtes (mindestens dieses Deckblattes) und des Maßnahmenplans habe ich erhalten. </t>
  </si>
  <si>
    <t>Bemerkung</t>
  </si>
  <si>
    <t>Prüfung der vorangegangenen Auditberichte.</t>
  </si>
  <si>
    <t>Aktuelle Produktionsprotokolle liegen vor.</t>
  </si>
  <si>
    <t>Dokumentation liegt in der Unternehmensakte bzw. im Unternehmen vor.</t>
  </si>
  <si>
    <t>Zur Vermeidung von Verschleppung wurde eine ordnungsgemäße Reinigung der für die Verarbeitung zur Verfügung stehenden Räume durchgeführt, bzw. ein adäquates Vorgehen angewendet und dokumentiert.</t>
  </si>
  <si>
    <t>2. Dokumentenprüfung - spezieller Teil Zutaten</t>
  </si>
  <si>
    <t>Weitere Zutaten tierischen Ursprungs stammen nur von Gans, Pekingente, Pute, Schaf oder Ziege.</t>
  </si>
  <si>
    <t>Es wird kein Karmin bzw. Cochenille (E120) eingesetzt.</t>
  </si>
  <si>
    <t>Eine dokumentierte Wareneingangsprüfung liegt vor.</t>
  </si>
  <si>
    <t>Zu jeder Zeit erfolgt eine eindeutige Trennung der TSL-Ware von Nicht-TSL-Ware.</t>
  </si>
  <si>
    <r>
      <t xml:space="preserve">Eine Identifikation von Waren der </t>
    </r>
    <r>
      <rPr>
        <b/>
        <sz val="10"/>
        <color theme="1"/>
        <rFont val="Arial"/>
        <family val="2"/>
      </rPr>
      <t>Einstiegsstufe</t>
    </r>
    <r>
      <rPr>
        <sz val="10"/>
        <color theme="1"/>
        <rFont val="Arial"/>
        <family val="2"/>
      </rPr>
      <t xml:space="preserve"> ist im Betrieb jederzeit auf allen Produktions-, Verarbeitungs- und Vertriebsstufen durch eine innerbetriebliche Kennzeichnung möglich.</t>
    </r>
  </si>
  <si>
    <r>
      <t xml:space="preserve">Eine Identifikation von Waren der </t>
    </r>
    <r>
      <rPr>
        <b/>
        <sz val="10"/>
        <color theme="1"/>
        <rFont val="Arial"/>
        <family val="2"/>
      </rPr>
      <t>Premiumstufe</t>
    </r>
    <r>
      <rPr>
        <sz val="10"/>
        <color theme="1"/>
        <rFont val="Arial"/>
        <family val="2"/>
      </rPr>
      <t xml:space="preserve"> ist im Betrieb jederzeit auf allen Produktions-, Verarbeitungs- und Vertriebsstufen durch eine innerbetriebliche Kennzeichnung möglich.</t>
    </r>
  </si>
  <si>
    <t>Es wird eindeutig sichergestellt, dass die TSL-Ware in die richtige Verpackung gelangt, bzw. dass ausschließlich TSL-Ware in ausgelobte Verpackung gelangt.</t>
  </si>
  <si>
    <t>Ein dokumentierter Warenausgang liegt vor.</t>
  </si>
  <si>
    <t>Die Berechnung von Wareneingang und Warenausgang ergab keinen Grund zur Beanstandung.</t>
  </si>
  <si>
    <t>Stichprobenartige Berechnung des Warenstroms für einen Zeitraum von min. 4 Wochen.</t>
  </si>
  <si>
    <t>rfgregf</t>
  </si>
  <si>
    <t>Alle Korrekturmaßnahmen aus vergangenen Audits wurden umgesetzt und damit die Abweichungen abgestellt.</t>
  </si>
  <si>
    <t>Ist Rohware auf Etiketten und warenbegleitenden Dokumenten entsprechend gekennzeichnet?</t>
  </si>
  <si>
    <t>1. Dokumenteprüfung</t>
  </si>
  <si>
    <t xml:space="preserve">Nr. Checkliste </t>
  </si>
  <si>
    <t>Nr. Check-liste</t>
  </si>
  <si>
    <t>Die Betriebsbeschreibung ist vollständig und aktuell.</t>
  </si>
  <si>
    <t>Überprüfung der Reinigungsprotokolle und Sichtprüfung.
Adäquates Vorgenen z.B. bei Ölen / Fetten oder Rohstoffen in Pulverform.</t>
  </si>
  <si>
    <t xml:space="preserve">Überprüfung der Endverpackung. Aktuelles Verpackungsmaterial mit der Rezeptur abgleichen. </t>
  </si>
  <si>
    <t>9.4.1</t>
  </si>
  <si>
    <t>9.4.2</t>
  </si>
  <si>
    <t>Bei der Verwendung von Taurin (2-Aminoethansulfonsäure) werden ausschließlich synthetisch hergestellte Stoffe verwendet.</t>
  </si>
  <si>
    <t>Der Anteil von Fischöl zur Nahrungsergänzung ist &lt; 1 % des Gesamtanteil.</t>
  </si>
  <si>
    <t>9.2</t>
  </si>
  <si>
    <t>Bei der Verarbeitung von Rework: Es wird nur Rework aus der Vorproduktion vom gleichen oder einem höheren Standard verwendet.</t>
  </si>
  <si>
    <t>Der Gesamtanteil des verwendeten Reworks hat einen max. Anteil von 5 % bezogen auf das Endprodukt.</t>
  </si>
  <si>
    <t>9.3                                9.5.3</t>
  </si>
  <si>
    <t>9.5.1
9.5.2</t>
  </si>
  <si>
    <t>Die Konformität der verwendeten Tiermehle ergab keinen Grund zur Beanstandung.</t>
  </si>
  <si>
    <r>
      <t xml:space="preserve">Ergab die Herkunftssicherung Grund zur Beanstandung? Der Auditor kann nach eigenem Ermessen einen laboranalytischen Test durchführen lassen. Ist das Ergebnis abweichend, führt dies zum </t>
    </r>
    <r>
      <rPr>
        <b/>
        <sz val="10"/>
        <color theme="1"/>
        <rFont val="Arial"/>
        <family val="2"/>
      </rPr>
      <t>K.O.</t>
    </r>
  </si>
  <si>
    <t>3. Physische Prüfung</t>
  </si>
  <si>
    <t>Nachvollziehbare, eindeutige Kennzeichnung (inkl. Stufenangabe) der TSL-Ware auf allen Prozessstufen.</t>
  </si>
  <si>
    <t>9.5.2</t>
  </si>
  <si>
    <t>Die Anlieferung und Aufbewahrung von Tiermehl erfolgt in separaten Tankwagen/Silos oder in separaten und gekennzeichneten Big Pags.</t>
  </si>
  <si>
    <t>Die Abladestation von TSL-Tiermehl  ist eindeutig gekennzeichnet.</t>
  </si>
  <si>
    <t>Beim Wareneingang von Tiermehl erfolgt eine Kennzeichnung auf dem Wiegeschein bzw. durch die elektronischen Aufzeichnungen der Waage.</t>
  </si>
  <si>
    <t xml:space="preserve"> Verarbeitung Heimtiernahrung</t>
  </si>
  <si>
    <t>Das Label im Sichtfeld der Verpackung wird nur verwendet, wenn die Trockenmasse des Produkts zu mind. 30 % aus TSL-Ware besteht.</t>
  </si>
  <si>
    <r>
      <t xml:space="preserve">Für Produkte der </t>
    </r>
    <r>
      <rPr>
        <b/>
        <sz val="10"/>
        <color theme="1"/>
        <rFont val="Arial"/>
        <family val="2"/>
      </rPr>
      <t>Einstiegsstufe</t>
    </r>
    <r>
      <rPr>
        <sz val="10"/>
        <color theme="1"/>
        <rFont val="Arial"/>
        <family val="2"/>
      </rPr>
      <t xml:space="preserve"> werden nur Milch und Milcherzeugnisse aus zulässiger Herkunft verwendet.</t>
    </r>
  </si>
  <si>
    <r>
      <t xml:space="preserve">Für Produkte der </t>
    </r>
    <r>
      <rPr>
        <b/>
        <sz val="10"/>
        <color theme="1"/>
        <rFont val="Arial"/>
        <family val="2"/>
      </rPr>
      <t>Premiumstufe</t>
    </r>
    <r>
      <rPr>
        <sz val="10"/>
        <color theme="1"/>
        <rFont val="Arial"/>
        <family val="2"/>
      </rPr>
      <t xml:space="preserve"> werden nur Milch und Milcherzeugnisse aus zulässiger Herkunft verwendet.
</t>
    </r>
  </si>
  <si>
    <r>
      <t xml:space="preserve">Für Produkte der </t>
    </r>
    <r>
      <rPr>
        <b/>
        <sz val="10"/>
        <color theme="1"/>
        <rFont val="Arial"/>
        <family val="2"/>
      </rPr>
      <t>Einstiegsstufe</t>
    </r>
    <r>
      <rPr>
        <sz val="10"/>
        <color theme="1"/>
        <rFont val="Arial"/>
        <family val="2"/>
      </rPr>
      <t xml:space="preserve"> werden nur Eier, Flüssigeier oder Ei-Bestandteile aus zulässiger Herkunft verwendet.</t>
    </r>
  </si>
  <si>
    <r>
      <t xml:space="preserve">Für Produkte der </t>
    </r>
    <r>
      <rPr>
        <b/>
        <sz val="10"/>
        <color theme="1"/>
        <rFont val="Arial"/>
        <family val="2"/>
      </rPr>
      <t>Premiumstufe</t>
    </r>
    <r>
      <rPr>
        <sz val="10"/>
        <color theme="1"/>
        <rFont val="Arial"/>
        <family val="2"/>
      </rPr>
      <t xml:space="preserve"> werden nur Eier, Flüssigeier oder Ei-Bestandteile aus zulässiger Herkunft verwendet.</t>
    </r>
  </si>
  <si>
    <t>Alle Verpackungsarten und Lieferscheine tragen das TSL-Label der entsprechenden Stufe oder eine einheitliche, eindeutige innerbetriebliche Kennzeichnung mit Einstufungshinweis.</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</si>
  <si>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</si>
  <si>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</si>
  <si>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Es ist meldepflichtig, wenn Zertifikate entzogen wurden (zum Beispiel IFS und QS), oder es zu einem Ausbruch von meldepflichtige mikrobielle Erregern gekommen ist. Ebenso sind Sabotagen oder Einbrüche auf dem Betrieb zu melden.</t>
  </si>
  <si>
    <t>Bei einer zeitlichen Trennung werden die Anforderungen an die Produktionsreihenfolge eingehalten.</t>
  </si>
  <si>
    <t>Ist dies für jeden Mitarbeiter ersichtlich?</t>
  </si>
  <si>
    <t>2.3</t>
  </si>
  <si>
    <t xml:space="preserve">Für jede Labelnutzung liegt das offizielle Freigabedokument vor. </t>
  </si>
  <si>
    <t>2.6.3</t>
  </si>
  <si>
    <t>2.6.1</t>
  </si>
  <si>
    <t xml:space="preserve">RL Zert 2023
3.3
</t>
  </si>
  <si>
    <t>RL Zert 2023
3.2</t>
  </si>
  <si>
    <t>RL Zert 2023 6.4.2</t>
  </si>
  <si>
    <t>Die Konformität von Waren, Produkten und Erzeugnissen kann durch Zertifikate und Lieferscheine nachgewiesen werden.</t>
  </si>
  <si>
    <r>
      <t xml:space="preserve">Für Heimtiernahrung der </t>
    </r>
    <r>
      <rPr>
        <b/>
        <sz val="10"/>
        <rFont val="Arial"/>
        <family val="2"/>
      </rPr>
      <t>Einstiegstufe</t>
    </r>
    <r>
      <rPr>
        <sz val="10"/>
        <rFont val="Arial"/>
        <family val="2"/>
      </rPr>
      <t xml:space="preserve"> dürfen nur tierische Erzeugnisse der KAT-3 Ware aus der Erzeugnung der Einstiegsstufe und/oder der Premiumstufe verwendet werden.</t>
    </r>
  </si>
  <si>
    <r>
      <t xml:space="preserve">Für Heimtiernahrung der </t>
    </r>
    <r>
      <rPr>
        <b/>
        <sz val="10"/>
        <rFont val="Arial"/>
        <family val="2"/>
      </rPr>
      <t>Premiumstufe</t>
    </r>
    <r>
      <rPr>
        <sz val="10"/>
        <rFont val="Arial"/>
        <family val="2"/>
      </rPr>
      <t xml:space="preserve"> dürfen nur tierische Erzeugnisse der KAT-3 Ware aus der Erzeugnung der Premiumstufe verwendet werden.</t>
    </r>
  </si>
  <si>
    <t>Es wird keine Stopfleber bzw. Produkte daraus verarbeitet.</t>
  </si>
  <si>
    <t>Bei Nicht-Verfügbarkeit von Fleisch oder Innereien einer noch nicht im Label vorhandenen Tierart wird ersatzweise nur Fleisch von NEULAND oder Bio gem. der Basis-Verordnung (EU) 2018/848 verwendet.</t>
  </si>
  <si>
    <t>Zum Zeitpunkt der Verarbeitung werden max. 
40 % des Gewichtsanteils der Nebenprodukte / Innereien ersetzt.</t>
  </si>
  <si>
    <t>Eine aktuelle TSL-Sortimentsliste liegt vor.</t>
  </si>
  <si>
    <t>2.4</t>
  </si>
  <si>
    <t>TSL-systemrelevante Informationen sind an den DTSchB zu melden.*</t>
  </si>
  <si>
    <t>TSL-systemrelevante Informationen sind an die zuständige Zertifizierungsstelle zu melden.*</t>
  </si>
  <si>
    <t>2.6
2.7.2
9.3</t>
  </si>
  <si>
    <t>2.6.1
2.9
2.10
2.11</t>
  </si>
  <si>
    <t xml:space="preserve">Rezepturen (ggf. Spezifikationen oder Zutatenlisten) aller Produkte entsprechen den Anforderungen der RL Verarbeitung.* </t>
  </si>
  <si>
    <t>Dokumentation liegt in der Unternehmensakte bzw. im Unternehmen vor. Kontrolle der Anforderungen von zusammengesetzten Erzeugnissen, Nicht-Verfügbarkeit und weitere Zutaten tierischen Ursprungs. Für die Einhaltung der Kriterien ist der MLN verantwortlich.</t>
  </si>
  <si>
    <t>Es wird kein Hühner-Lecithin verwendet.*</t>
  </si>
  <si>
    <t>Es wird kein Bienenwachs verwendet.*</t>
  </si>
  <si>
    <r>
      <t>Für Produkte der</t>
    </r>
    <r>
      <rPr>
        <b/>
        <sz val="10"/>
        <color theme="1"/>
        <rFont val="Arial"/>
        <family val="2"/>
      </rPr>
      <t xml:space="preserve"> Premiumstufe</t>
    </r>
    <r>
      <rPr>
        <sz val="10"/>
        <color theme="1"/>
        <rFont val="Arial"/>
        <family val="2"/>
      </rPr>
      <t xml:space="preserve"> werden nur Fleisch und Fleischerzeugnisse aus zulässiger Herkunft verwendet.</t>
    </r>
  </si>
  <si>
    <r>
      <t xml:space="preserve">Für Produkte der </t>
    </r>
    <r>
      <rPr>
        <b/>
        <sz val="10"/>
        <color theme="1"/>
        <rFont val="Arial"/>
        <family val="2"/>
      </rPr>
      <t>Einstiegsstufe</t>
    </r>
    <r>
      <rPr>
        <sz val="10"/>
        <color theme="1"/>
        <rFont val="Arial"/>
        <family val="2"/>
      </rPr>
      <t xml:space="preserve"> werden nur Fleisch und Fleischerzeugnisse aus zulässiger Herkunft verwendet.</t>
    </r>
  </si>
  <si>
    <t>Es werden Maßnahmen zur Minimierung des Verschleppungsgrades ergriffen.</t>
  </si>
  <si>
    <t>Bei Misch- und Verarbeitungsprodukten wird die TSL-Zutat kenntlichgemacht.</t>
  </si>
  <si>
    <t>Es ist ein System zur lückenlosen Herkunftssicherung  der Waren etabliert.</t>
  </si>
  <si>
    <t>2.6
2.7.3</t>
  </si>
  <si>
    <t>2.6</t>
  </si>
  <si>
    <t xml:space="preserve">2.7.2
</t>
  </si>
  <si>
    <t>2.7.2
9.3
9.5.3</t>
  </si>
  <si>
    <t>2.7.3</t>
  </si>
  <si>
    <t>2.7.4</t>
  </si>
  <si>
    <t>2.8</t>
  </si>
  <si>
    <t>2.11</t>
  </si>
  <si>
    <t>2.10.1</t>
  </si>
  <si>
    <t>9.4.1
2.10.1</t>
  </si>
  <si>
    <t>9.4.2
2.10.1</t>
  </si>
  <si>
    <t>9.4.1
2.10.2</t>
  </si>
  <si>
    <t>9.4.2
2.10.2</t>
  </si>
  <si>
    <t>9.4.1
2.10.3</t>
  </si>
  <si>
    <t>9.4.2
2.10.3</t>
  </si>
  <si>
    <t>2.6.3
2.7.1</t>
  </si>
  <si>
    <t>2.6.3                  2.9</t>
  </si>
  <si>
    <t>2.7.2</t>
  </si>
  <si>
    <t>2.7.1</t>
  </si>
  <si>
    <t>2.7.1
2.7.2</t>
  </si>
  <si>
    <t xml:space="preserve">Dokumentation liegt in der Unternehmensakte bzw. in jedem Unternehmen vor. Die TSL-Sortimentsliste ist spätestens zu den Stichtagen 15. Januar und 1. Juli aktualisiert worden. </t>
  </si>
  <si>
    <t>Gültig ab: 01.01.2023
*Übergangsfrist für Bestandsbetriebe (Zertifizierung vor 01.01.;  s. bereichsspezifische Richtlinie, Kap. 1.2): Erfassung von Abweichungen ab 01.01., Berücksichtigung in Risikoeinstufung ab 01.07.</t>
  </si>
  <si>
    <t>Die Eigenkontrolle wurde min. alle 12 Monate durchgeführt und ist dokumentiert.</t>
  </si>
  <si>
    <t>Abweichungen, die in der Eigenkontrolle festgestellt wurden, Korrektumaßnahmen sowie Fristen sind schriftlich festgelegt.</t>
  </si>
  <si>
    <t>Der Systemteilnehmer erkennt die Nutzungsbedingungen und Vorgaben der Zertifizierungsstelle an.</t>
  </si>
  <si>
    <t>Der Systemteilnehmer erkennt die Nutzungsbedingungen und Vorgaben des Labelgebers an.</t>
  </si>
  <si>
    <t>RL Zert 2023
6</t>
  </si>
  <si>
    <t>Keine ANG/BiB vorhanden = n.a.
Erstaudit = n.a.</t>
  </si>
  <si>
    <t xml:space="preserve">Auf der Verpackung der HTN wird der klare Hinweis zu den Haltungsbedingungen der in der HTN verarbeiteten landwirtschaftlich genutzten TSL-Tiere abgedruckt. </t>
  </si>
  <si>
    <t xml:space="preserve">Wareneingangsdokumentationen prüfen: Lieferantennachweis, Lieferscheine, Rechnungen, Etiketten. </t>
  </si>
  <si>
    <r>
      <t xml:space="preserve">Ausgangsdokumentation prüfen: Lieferscheine, Etiketten, ggfs. Rechnungen. </t>
    </r>
    <r>
      <rPr>
        <sz val="10"/>
        <color theme="9" tint="-0.249977111117893"/>
        <rFont val="Arial"/>
        <family val="2"/>
      </rPr>
      <t>Warenbegleitende Dokumente sind min. 12 Monate (nach Ablauf MHD) aufzubewahren.*</t>
    </r>
  </si>
  <si>
    <r>
      <rPr>
        <sz val="10"/>
        <color theme="1"/>
        <rFont val="Arial"/>
        <family val="2"/>
      </rPr>
      <t>Prüfung der letzten Eigenkontrolle.</t>
    </r>
    <r>
      <rPr>
        <b/>
        <sz val="10"/>
        <color theme="1"/>
        <rFont val="Arial"/>
        <family val="2"/>
      </rPr>
      <t xml:space="preserve">
Erstaudit = n.a.</t>
    </r>
  </si>
  <si>
    <t>Festgelegte Korrekturmaßnahmen aus der Eienkontrolle wurden fristgerecht umgesetzt und dokumentiert.*</t>
  </si>
  <si>
    <r>
      <t xml:space="preserve">Die Nutzung des Labels auf Verpackungen, Etiketten oder Werbemaßnahmen bedarf einer Freigabe des DTSchB in Form des offiziellen Freigabedokuments (PDF) inkls. der Freigabe E-Mail. Dabei ist min. eine Layoutfreigabe mit der Originalverpackung abzugleichen.
Erstaudit: Es sind </t>
    </r>
    <r>
      <rPr>
        <u/>
        <sz val="10"/>
        <rFont val="Arial"/>
        <family val="2"/>
      </rPr>
      <t>alle</t>
    </r>
    <r>
      <rPr>
        <sz val="10"/>
        <rFont val="Arial"/>
        <family val="2"/>
      </rPr>
      <t xml:space="preserve"> Layoutfreigaben zu überprüfen. 
Folgeaudit: Es sind alle neu hinzu gekommenen/geänderten Produkte zu überprüfen. Keine neue bzw. geänderte Layouts = min. drei zufällige Layoutfreigaben. </t>
    </r>
  </si>
  <si>
    <r>
      <t xml:space="preserve">Überprüfung der Lieferscheine / des Herkunftsnachweises.
</t>
    </r>
    <r>
      <rPr>
        <b/>
        <sz val="10"/>
        <color theme="1"/>
        <rFont val="Arial"/>
        <family val="2"/>
      </rPr>
      <t>K.O.</t>
    </r>
    <r>
      <rPr>
        <sz val="10"/>
        <color theme="1"/>
        <rFont val="Arial"/>
        <family val="2"/>
      </rPr>
      <t xml:space="preserve">
</t>
    </r>
    <r>
      <rPr>
        <b/>
        <sz val="10"/>
        <color theme="1"/>
        <rFont val="Arial"/>
        <family val="2"/>
      </rPr>
      <t>Prüfung der Einstiegsstufe = n.a.</t>
    </r>
  </si>
  <si>
    <r>
      <t xml:space="preserve">Überprüfung der Lieferscheine / des Herkunftsnachweises.
</t>
    </r>
    <r>
      <rPr>
        <b/>
        <sz val="10"/>
        <color theme="1"/>
        <rFont val="Arial"/>
        <family val="2"/>
      </rPr>
      <t>K.O.
Prüfung der Einstiegsstufe = n.a.</t>
    </r>
  </si>
  <si>
    <t>Es werden keine Zutaten oder Zusatzstoffe verwendet, die nach der Verordnung (EG) Nr. 1830/2003 über die Rückverfolgbarkeit und Kennzeichnung von GVO deklarationspflichtig sind.</t>
  </si>
  <si>
    <t>Überprüfung der Produktspezifikationen anhand der Zutatenliste.</t>
  </si>
  <si>
    <r>
      <t xml:space="preserve">Die genannten Tierarten dürfen unter Berücksichtigung der Nicht-Verfügbarkeit verwendet werden.                                                                                                                                                                 </t>
    </r>
    <r>
      <rPr>
        <b/>
        <sz val="10"/>
        <color theme="1"/>
        <rFont val="Arial"/>
        <family val="2"/>
      </rPr>
      <t>K.O.</t>
    </r>
  </si>
  <si>
    <r>
      <t xml:space="preserve">Überprüfung der Rezeptur.
</t>
    </r>
    <r>
      <rPr>
        <b/>
        <sz val="10"/>
        <color theme="1"/>
        <rFont val="Arial"/>
        <family val="2"/>
      </rPr>
      <t>K.O.</t>
    </r>
  </si>
  <si>
    <t>Es werden keine aquatisch lebenden Tiere eingesetzt.</t>
  </si>
  <si>
    <r>
      <t xml:space="preserve">Z.B. Fisch, Hummer, Aal, Muscheln.
Überprüfung der Rezeptur.
</t>
    </r>
    <r>
      <rPr>
        <b/>
        <sz val="10"/>
        <color theme="1"/>
        <rFont val="Arial"/>
        <family val="2"/>
      </rPr>
      <t>K.O.</t>
    </r>
  </si>
  <si>
    <t>Es werden keine Eier aus Boden- oder Volierenhaltung sowie Käfigeier – auch der aus so genannten Kleingruppenkäfigen – verwendet.</t>
  </si>
  <si>
    <r>
      <t xml:space="preserve">Überprüfung der Produkspezifikationen anhand der Zutatenliste.
</t>
    </r>
    <r>
      <rPr>
        <b/>
        <sz val="10"/>
        <rFont val="Arial"/>
        <family val="2"/>
      </rPr>
      <t>K.O.</t>
    </r>
  </si>
  <si>
    <r>
      <t xml:space="preserve">Es muss auf einen synthetisch hergestellten Stoff zurückgegriffen werden. Überprüfung der Produkspezifikationen anhand der Zutatenliste.
</t>
    </r>
    <r>
      <rPr>
        <b/>
        <sz val="10"/>
        <color theme="1"/>
        <rFont val="Arial"/>
        <family val="2"/>
      </rPr>
      <t>K.O.</t>
    </r>
  </si>
  <si>
    <t>Überprüfung der Rezeptur.
K.O.</t>
  </si>
  <si>
    <r>
      <t xml:space="preserve">Überprüfung der Rezeptur.
</t>
    </r>
    <r>
      <rPr>
        <b/>
        <sz val="10"/>
        <color theme="1"/>
        <rFont val="Arial"/>
        <family val="2"/>
      </rPr>
      <t xml:space="preserve">K.O. </t>
    </r>
  </si>
  <si>
    <t xml:space="preserve">Überprüfung der Rezeptur.                                                                                                    </t>
  </si>
  <si>
    <r>
      <t xml:space="preserve">Bei Nicht-Verfügbarkeit von TSL-Fleisch nur Bio oder NEULAND Fleisch, Fleischerzeugnisse und Innereien.
</t>
    </r>
    <r>
      <rPr>
        <b/>
        <sz val="10"/>
        <color theme="1"/>
        <rFont val="Arial"/>
        <family val="2"/>
      </rPr>
      <t>K.O. 
Prüfung der Premiumstufe = n.a.</t>
    </r>
  </si>
  <si>
    <r>
      <t xml:space="preserve">Bei Nicht-Verfügbarkeit von TSL-Fleisch nur Bio oder NEULAND Fleisch, Fleischerzeugnisse und Innereien.
</t>
    </r>
    <r>
      <rPr>
        <b/>
        <sz val="10"/>
        <color theme="1"/>
        <rFont val="Arial"/>
        <family val="2"/>
      </rPr>
      <t>K.O. 
Prüfung der Einstiegsstufe = n.a.</t>
    </r>
  </si>
  <si>
    <r>
      <t xml:space="preserve">Bei Nicht-Verfügbarkeit von TSL-Milch nur Bio-Milch und Milcherzeugnisse. Ausgenommen Käse, darf in der Einstiegsstufe auch in konventioneller Qualität verwendet werden.
</t>
    </r>
    <r>
      <rPr>
        <b/>
        <sz val="10"/>
        <color theme="1"/>
        <rFont val="Arial"/>
        <family val="2"/>
      </rPr>
      <t>K.O.</t>
    </r>
    <r>
      <rPr>
        <sz val="10"/>
        <color theme="1"/>
        <rFont val="Arial"/>
        <family val="2"/>
      </rPr>
      <t xml:space="preserve">
</t>
    </r>
    <r>
      <rPr>
        <b/>
        <sz val="10"/>
        <color theme="1"/>
        <rFont val="Arial"/>
        <family val="2"/>
      </rPr>
      <t>Prüfung der Premiumstufe = n.a.</t>
    </r>
  </si>
  <si>
    <r>
      <t xml:space="preserve">Bei Nicht-Verfügbarkeit von TSL-Milch der Premiumstufe nur Bio-Milch und Milcherzeugnisse 
</t>
    </r>
    <r>
      <rPr>
        <b/>
        <sz val="10"/>
        <color theme="1"/>
        <rFont val="Arial"/>
        <family val="2"/>
      </rPr>
      <t>K.O.</t>
    </r>
    <r>
      <rPr>
        <sz val="10"/>
        <color theme="1"/>
        <rFont val="Arial"/>
        <family val="2"/>
      </rPr>
      <t xml:space="preserve">
</t>
    </r>
    <r>
      <rPr>
        <b/>
        <sz val="10"/>
        <color theme="1"/>
        <rFont val="Arial"/>
        <family val="2"/>
      </rPr>
      <t>Prüfung der Einstiegsstufe = n.a.</t>
    </r>
  </si>
  <si>
    <r>
      <t xml:space="preserve">Bei Nicht-Verfügbarkeit von TSL Eiern nur "Kat-geprüfte Freilandhaltung" oder Eier, die für die Prüfung der Premiumstufe zugelassen sind 
</t>
    </r>
    <r>
      <rPr>
        <b/>
        <sz val="10"/>
        <color theme="1"/>
        <rFont val="Arial"/>
        <family val="2"/>
      </rPr>
      <t>K.O.</t>
    </r>
    <r>
      <rPr>
        <sz val="10"/>
        <color theme="1"/>
        <rFont val="Arial"/>
        <family val="2"/>
      </rPr>
      <t xml:space="preserve">
</t>
    </r>
    <r>
      <rPr>
        <b/>
        <sz val="10"/>
        <color theme="1"/>
        <rFont val="Arial"/>
        <family val="2"/>
      </rPr>
      <t>Produkte der Premiumstufe = n.a.</t>
    </r>
  </si>
  <si>
    <r>
      <t xml:space="preserve">Bei Nicht-Verfügbarkeit von TSL Eiern der Premiumstufe nur Bio-Eier oder Neuland-Eier. Eier aus "KAT-geprüfter Freilandhaltung" mit der Kennzeichnung "ohne Gentechnik" nur dann, wenn die oben genannten Bezugsquellen nicht verfügbar sind. 
</t>
    </r>
    <r>
      <rPr>
        <b/>
        <sz val="10"/>
        <color theme="1"/>
        <rFont val="Arial"/>
        <family val="2"/>
      </rPr>
      <t>K.O.</t>
    </r>
    <r>
      <rPr>
        <sz val="10"/>
        <color theme="1"/>
        <rFont val="Arial"/>
        <family val="2"/>
      </rPr>
      <t xml:space="preserve">
</t>
    </r>
    <r>
      <rPr>
        <b/>
        <sz val="10"/>
        <color theme="1"/>
        <rFont val="Arial"/>
        <family val="2"/>
      </rPr>
      <t>Prüfung der Einstiegsstufe = n.a.</t>
    </r>
  </si>
  <si>
    <t>Überprüfung der Mischprotokolle.</t>
  </si>
  <si>
    <t>Z.B. Blockproduktion, Spülchargen, Reservierung einer Produktionslinie.</t>
  </si>
  <si>
    <t>Gilt auch für Kleinpackungen, Großverpackungen und Umkartons. Für Dokumente, Schilder etc. genügt eine Abkürzung mit Einstufungshinweis (z.B. TSL E, TSL *, TSL 1). Bei Kartons, die nicht für den Verbraucher sichtbar sind, genügt das Label in schwarz-weiß oder eine der oben genannten Abkürzungen auf dem Etikett. Bei den für den Verbraucher sichtbaren Verpackungen gilt Punkt 1.10.</t>
  </si>
  <si>
    <t>Ansicht der Zutatenliste oder des Etiketts (nabensgebende Bestandteile oder Zutatenkennzeichnung).</t>
  </si>
  <si>
    <t>Z.B. Gekennzeichnete Stellfläche, gekennzeichnete Kisten, korrekt ausgelobte Ware, korrekte Trennung im Kühlhaus, Trennung während der Bearbeitung der Ware.</t>
  </si>
  <si>
    <r>
      <t xml:space="preserve">Ist TSL-Ware immer konsequent und systematisch von nicht-TSL-Ware getrennt? 
Z.B. unverwechselbare Kennzeichnung der Waren, Kisten, Stellflächen etc.
</t>
    </r>
    <r>
      <rPr>
        <b/>
        <sz val="10"/>
        <color theme="1"/>
        <rFont val="Arial"/>
        <family val="2"/>
      </rPr>
      <t>Prüfung der Einstiegsstufe = n.a.</t>
    </r>
  </si>
  <si>
    <t>Eindeutiges System zur Rückverfolgbarkeit über z.B. Artikelnummern ist etabliert.</t>
  </si>
  <si>
    <r>
      <t xml:space="preserve">Ist TSL.-Ware immer konsequent und systhematisch von Nicht-TSL-Ware getrennt?
Z.B. unverwechselbare Kennzeichnung der Waren, Kisten, Stellflächen etc.
</t>
    </r>
    <r>
      <rPr>
        <b/>
        <sz val="10"/>
        <color theme="1"/>
        <rFont val="Arial"/>
        <family val="2"/>
      </rPr>
      <t>Prüfung der Premiumstufe = n.a.</t>
    </r>
  </si>
  <si>
    <t xml:space="preserve">Ist TSL-Ware deutlich und konsequent von Nicht-TSL-Ware getrennt?                                                                                        
Z.B. eigene Silos, markierte Silos. Prüfung der Chargenabtrennung, Reinigungsprotokolle zeigen lassen.   </t>
  </si>
  <si>
    <t>Überprüfung der Dokumente.</t>
  </si>
  <si>
    <r>
      <t xml:space="preserve">Überprüfung der Produktionsprotokolle.
Verarbeitung in absteigende Wertigkeit der Ware bei zeitlicher Trennung.
</t>
    </r>
    <r>
      <rPr>
        <sz val="10"/>
        <rFont val="Arial"/>
        <family val="2"/>
      </rPr>
      <t>Verarbeitung getrennt nach Standards, TSL vor konventioneller Ware.</t>
    </r>
  </si>
  <si>
    <t>Die an die ANG bzw. BiB geknüpften Auflagen werden eingehalten.*</t>
  </si>
  <si>
    <t>Eine der zwei Formulierungen der RL muss auf der Verpackung abgedruckt werden. (siehe Kapitel 2.6.3)</t>
  </si>
  <si>
    <r>
      <t xml:space="preserve">Es wurde anhand der Punkte dieser Checkliste eine Eigenkontrolle zum TSL durchgeführt.  Die Eigenkontrolle enthält Datum und Unterschrift. Interne Systeme zur Eigenkontrolle, die auf dem Betrieb etabliert sind, können genutzt werden. Alle Punkte der aktuellen Checkliste müssen dabei enthalten sein. 
</t>
    </r>
    <r>
      <rPr>
        <b/>
        <sz val="10"/>
        <color theme="1"/>
        <rFont val="Arial"/>
        <family val="2"/>
      </rPr>
      <t>Erstaudit = n.a.</t>
    </r>
  </si>
  <si>
    <t>Nachweis über einen gültigen Vertrag mit der Zertifizierungsgesellschaft wird in der Betriebsbeschreibung bestätigt.</t>
  </si>
  <si>
    <t>Nachweis wird in der Betriebsbeschreibung bestätigt.
Diese enthält u.a. die Datenschutzerklärung und eine Einwilligung zur Dateneinsicht durch den Deutschen Tierschutzbund.</t>
  </si>
  <si>
    <r>
      <t xml:space="preserve">Abgleich der Betriebsbeschreibung, ggf. Korrektur bei betrieblichen Veränderungen. 
Es ist die → </t>
    </r>
    <r>
      <rPr>
        <b/>
        <sz val="10"/>
        <color theme="1"/>
        <rFont val="Arial"/>
        <family val="2"/>
      </rPr>
      <t xml:space="preserve">Betriebsbeschreibung Verarbeitung </t>
    </r>
    <r>
      <rPr>
        <sz val="10"/>
        <color theme="1"/>
        <rFont val="Arial"/>
        <family val="2"/>
      </rPr>
      <t>zu verwenden.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</si>
</sst>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7"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sz val="10"/>
      <name val="Arial"/>
      <family val="2"/>
    </font>
    <font>
      <sz val="10"/>
      <color theme="1"/>
      <name val="Arial"/>
      <family val="2"/>
    </font>
    <font>
      <sz val="10"/>
      <color theme="1"/>
      <name val="Arial"/>
      <family val="2"/>
    </font>
    <font>
      <b/>
      <sz val="10"/>
      <name val="Arial"/>
      <family val="2"/>
    </font>
    <font>
      <vertAlign val="superscript"/>
      <sz val="10"/>
      <color theme="1"/>
      <name val="Arial"/>
      <family val="2"/>
    </font>
    <font>
      <u/>
      <sz val="10"/>
      <name val="Arial"/>
      <family val="2"/>
    </font>
    <font>
      <sz val="10"/>
      <color theme="9" tint="-0.249977111117893"/>
      <name val="Arial"/>
      <family val="2"/>
    </font>
    <font>
      <sz val="10"/>
      <color theme="1"/>
      <name val="Arial"/>
      <family val="2"/>
    </font>
  </fonts>
  <fills count="8">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theme="0" tint="-0.499984740745262"/>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s>
  <cellStyleXfs count="2">
    <xf numFmtId="0" fontId="0" fillId="0" borderId="0"/>
    <xf numFmtId="0" fontId="17" fillId="4" borderId="12" applyNumberFormat="0" applyAlignment="0" applyProtection="0"/>
  </cellStyleXfs>
  <cellXfs count="186">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0" fontId="8" fillId="0" borderId="0" xfId="0" applyFont="1" applyBorder="1" applyAlignment="1" applyProtection="1">
      <alignment horizontal="left" vertical="center" wrapText="1"/>
      <protection locked="0"/>
    </xf>
    <xf numFmtId="165" fontId="8" fillId="0" borderId="0" xfId="0" applyNumberFormat="1" applyFont="1" applyBorder="1" applyAlignment="1" applyProtection="1">
      <alignment horizontal="center" vertical="center" wrapText="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49" fontId="8" fillId="0" borderId="0" xfId="0" applyNumberFormat="1" applyFont="1" applyFill="1" applyBorder="1" applyAlignment="1" applyProtection="1">
      <alignment vertical="center" wrapText="1"/>
      <protection locked="0"/>
    </xf>
    <xf numFmtId="0" fontId="8" fillId="0" borderId="0" xfId="0" applyFont="1" applyFill="1" applyAlignment="1" applyProtection="1">
      <alignment wrapText="1"/>
      <protection locked="0"/>
    </xf>
    <xf numFmtId="0" fontId="6" fillId="0" borderId="0" xfId="0" applyFont="1" applyAlignment="1" applyProtection="1">
      <alignment horizontal="center" vertical="center" wrapText="1"/>
    </xf>
    <xf numFmtId="0" fontId="6" fillId="0" borderId="0" xfId="0" applyFont="1" applyAlignment="1" applyProtection="1">
      <alignment vertical="center" wrapText="1"/>
    </xf>
    <xf numFmtId="0" fontId="7" fillId="0" borderId="0" xfId="0" applyFont="1" applyAlignment="1" applyProtection="1">
      <alignment vertical="center" wrapText="1"/>
    </xf>
    <xf numFmtId="0" fontId="10" fillId="0" borderId="0" xfId="0" applyFont="1" applyAlignment="1" applyProtection="1">
      <alignment vertical="center" wrapText="1"/>
    </xf>
    <xf numFmtId="0" fontId="8" fillId="0" borderId="0" xfId="0" applyFont="1" applyAlignment="1" applyProtection="1">
      <alignment horizontal="left" vertical="center" wrapText="1"/>
    </xf>
    <xf numFmtId="0" fontId="8" fillId="0" borderId="4" xfId="0" applyFont="1" applyBorder="1" applyAlignment="1" applyProtection="1">
      <alignment horizontal="center" vertical="center" wrapText="1"/>
    </xf>
    <xf numFmtId="1"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16" fillId="0" borderId="0" xfId="0" applyFont="1" applyBorder="1" applyAlignment="1" applyProtection="1">
      <alignment vertical="center" wrapText="1"/>
      <protection locked="0"/>
    </xf>
    <xf numFmtId="0" fontId="20" fillId="0" borderId="0" xfId="0" applyFont="1" applyFill="1" applyBorder="1" applyAlignment="1" applyProtection="1">
      <alignment vertical="center" wrapText="1"/>
      <protection locked="0"/>
    </xf>
    <xf numFmtId="1"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wrapText="1"/>
      <protection locked="0"/>
    </xf>
    <xf numFmtId="1" fontId="15" fillId="0" borderId="0" xfId="0" applyNumberFormat="1" applyFont="1" applyBorder="1" applyAlignment="1" applyProtection="1">
      <alignment horizontal="left" vertical="center" wrapText="1"/>
      <protection locked="0"/>
    </xf>
    <xf numFmtId="0" fontId="15" fillId="0" borderId="0" xfId="0" applyFont="1" applyBorder="1" applyAlignment="1" applyProtection="1">
      <alignment horizontal="center" vertical="center" wrapText="1"/>
      <protection locked="0"/>
    </xf>
    <xf numFmtId="0" fontId="8" fillId="0" borderId="0" xfId="0" applyFont="1" applyFill="1" applyBorder="1" applyAlignment="1" applyProtection="1">
      <alignment wrapText="1"/>
      <protection locked="0"/>
    </xf>
    <xf numFmtId="165" fontId="15" fillId="0" borderId="0" xfId="0" applyNumberFormat="1" applyFont="1" applyBorder="1" applyAlignment="1" applyProtection="1">
      <alignment horizontal="center" vertical="center" wrapText="1"/>
      <protection locked="0"/>
    </xf>
    <xf numFmtId="0" fontId="26" fillId="0" borderId="0" xfId="0" applyFont="1" applyAlignment="1" applyProtection="1">
      <alignment vertical="center" wrapText="1"/>
      <protection locked="0"/>
    </xf>
    <xf numFmtId="0" fontId="8" fillId="0" borderId="0" xfId="0" applyFont="1" applyFill="1" applyBorder="1" applyAlignment="1" applyProtection="1">
      <alignment horizontal="center" vertical="center" wrapText="1"/>
      <protection locked="0"/>
    </xf>
    <xf numFmtId="0" fontId="8" fillId="0" borderId="1"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6" fillId="0" borderId="0" xfId="0" applyFont="1" applyAlignment="1" applyProtection="1">
      <alignment horizontal="left" vertical="center" wrapText="1"/>
    </xf>
    <xf numFmtId="0" fontId="6"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0" fontId="10" fillId="0" borderId="0" xfId="0" applyFont="1" applyAlignment="1" applyProtection="1">
      <alignment vertical="center" wrapText="1"/>
      <protection locked="0"/>
    </xf>
    <xf numFmtId="0" fontId="8" fillId="0" borderId="0" xfId="0" applyFont="1" applyFill="1" applyAlignment="1" applyProtection="1">
      <alignment horizontal="center" vertical="center" wrapText="1"/>
      <protection locked="0"/>
    </xf>
    <xf numFmtId="49" fontId="8" fillId="0" borderId="0" xfId="0" applyNumberFormat="1" applyFont="1" applyBorder="1" applyAlignment="1" applyProtection="1">
      <alignment horizontal="left" vertical="center" wrapText="1"/>
      <protection locked="0"/>
    </xf>
    <xf numFmtId="0" fontId="8" fillId="0" borderId="0" xfId="0" applyFont="1" applyAlignment="1" applyProtection="1">
      <alignment horizontal="left" wrapText="1"/>
      <protection locked="0"/>
    </xf>
    <xf numFmtId="0" fontId="8" fillId="0" borderId="0" xfId="0" applyFont="1" applyAlignment="1" applyProtection="1">
      <alignment horizontal="center" wrapText="1"/>
      <protection locked="0"/>
    </xf>
    <xf numFmtId="49" fontId="8" fillId="0" borderId="0" xfId="0" applyNumberFormat="1" applyFont="1" applyAlignment="1" applyProtection="1">
      <alignment wrapText="1"/>
      <protection locked="0"/>
    </xf>
    <xf numFmtId="0" fontId="8" fillId="0" borderId="0" xfId="0" applyNumberFormat="1" applyFont="1" applyBorder="1" applyAlignment="1" applyProtection="1">
      <alignment horizontal="left" vertical="center" wrapText="1"/>
    </xf>
    <xf numFmtId="0" fontId="8" fillId="0" borderId="0" xfId="0" applyNumberFormat="1" applyFont="1" applyBorder="1" applyAlignment="1" applyProtection="1">
      <alignment horizontal="center" vertical="center" wrapText="1"/>
    </xf>
    <xf numFmtId="49" fontId="8" fillId="0" borderId="0" xfId="0" applyNumberFormat="1"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49" fontId="19" fillId="0" borderId="0" xfId="0" applyNumberFormat="1" applyFont="1" applyFill="1" applyBorder="1" applyAlignment="1" applyProtection="1">
      <alignment horizontal="left" vertical="center" wrapText="1"/>
    </xf>
    <xf numFmtId="0" fontId="16" fillId="0" borderId="0" xfId="0" applyNumberFormat="1" applyFont="1" applyBorder="1" applyAlignment="1" applyProtection="1">
      <alignment horizontal="left" vertical="center" wrapText="1"/>
    </xf>
    <xf numFmtId="165" fontId="16" fillId="0" borderId="0" xfId="0" applyNumberFormat="1" applyFont="1" applyBorder="1" applyAlignment="1" applyProtection="1">
      <alignment horizontal="center" vertical="center" wrapText="1"/>
    </xf>
    <xf numFmtId="0" fontId="16" fillId="0" borderId="0" xfId="0" applyNumberFormat="1" applyFont="1" applyBorder="1" applyAlignment="1" applyProtection="1">
      <alignment horizontal="center" vertical="center" wrapText="1"/>
    </xf>
    <xf numFmtId="0" fontId="9" fillId="0" borderId="0" xfId="0" applyFont="1" applyFill="1" applyBorder="1" applyAlignment="1" applyProtection="1">
      <alignment vertical="center" wrapText="1"/>
    </xf>
    <xf numFmtId="0" fontId="8" fillId="7" borderId="0" xfId="0" applyFont="1" applyFill="1" applyBorder="1" applyAlignment="1" applyProtection="1">
      <alignment horizontal="left" vertical="center" wrapText="1"/>
    </xf>
    <xf numFmtId="0" fontId="9" fillId="7" borderId="0" xfId="0" applyFont="1" applyFill="1" applyBorder="1" applyAlignment="1" applyProtection="1">
      <alignment vertical="center" wrapText="1"/>
    </xf>
    <xf numFmtId="0" fontId="16" fillId="0" borderId="0" xfId="0" applyNumberFormat="1" applyFont="1" applyFill="1" applyBorder="1" applyAlignment="1" applyProtection="1">
      <alignment horizontal="left" vertical="center" wrapText="1"/>
    </xf>
    <xf numFmtId="165" fontId="16" fillId="0" borderId="0"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center" vertical="center" wrapText="1"/>
    </xf>
    <xf numFmtId="1" fontId="20" fillId="0" borderId="0" xfId="0" applyNumberFormat="1" applyFont="1" applyFill="1" applyBorder="1" applyAlignment="1" applyProtection="1">
      <alignment horizontal="left" vertical="center" wrapText="1"/>
    </xf>
    <xf numFmtId="165" fontId="20" fillId="0"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center" vertical="center" wrapText="1"/>
    </xf>
    <xf numFmtId="0" fontId="19" fillId="0" borderId="0" xfId="0" applyFont="1" applyFill="1" applyBorder="1" applyAlignment="1" applyProtection="1">
      <alignment vertical="center" wrapText="1"/>
    </xf>
    <xf numFmtId="0" fontId="19" fillId="0" borderId="0" xfId="0" applyFont="1" applyFill="1" applyBorder="1" applyAlignment="1" applyProtection="1">
      <alignment horizontal="left" vertical="center" wrapText="1"/>
    </xf>
    <xf numFmtId="1" fontId="21" fillId="0" borderId="0" xfId="0" applyNumberFormat="1" applyFont="1" applyFill="1" applyBorder="1" applyAlignment="1" applyProtection="1">
      <alignment horizontal="left" vertical="center" wrapText="1"/>
    </xf>
    <xf numFmtId="165" fontId="21" fillId="0" borderId="0"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center" vertical="center" wrapText="1"/>
    </xf>
    <xf numFmtId="0" fontId="19" fillId="0" borderId="0" xfId="0" applyFont="1" applyBorder="1" applyAlignment="1" applyProtection="1">
      <alignment horizontal="left" vertical="center" wrapText="1"/>
    </xf>
    <xf numFmtId="49" fontId="19" fillId="0" borderId="0" xfId="0" applyNumberFormat="1" applyFont="1" applyFill="1" applyBorder="1" applyAlignment="1" applyProtection="1">
      <alignment vertical="center" wrapText="1"/>
    </xf>
    <xf numFmtId="1" fontId="21" fillId="0" borderId="0" xfId="0" applyNumberFormat="1" applyFont="1" applyBorder="1" applyAlignment="1" applyProtection="1">
      <alignment horizontal="left" vertical="center" wrapText="1"/>
    </xf>
    <xf numFmtId="165" fontId="21" fillId="0" borderId="0" xfId="0" applyNumberFormat="1" applyFont="1" applyBorder="1" applyAlignment="1" applyProtection="1">
      <alignment horizontal="center" vertical="center" wrapText="1"/>
    </xf>
    <xf numFmtId="0" fontId="21" fillId="0" borderId="0" xfId="0" applyNumberFormat="1" applyFont="1" applyBorder="1" applyAlignment="1" applyProtection="1">
      <alignment horizontal="center" vertical="center" wrapText="1"/>
    </xf>
    <xf numFmtId="0" fontId="19" fillId="7" borderId="0" xfId="0" applyFont="1" applyFill="1" applyBorder="1" applyAlignment="1" applyProtection="1">
      <alignment horizontal="left" vertical="center" wrapText="1"/>
    </xf>
    <xf numFmtId="0" fontId="19" fillId="7" borderId="0" xfId="0" applyFont="1" applyFill="1" applyBorder="1" applyAlignment="1" applyProtection="1">
      <alignment vertical="center" wrapText="1"/>
    </xf>
    <xf numFmtId="1" fontId="15" fillId="0" borderId="0" xfId="0" applyNumberFormat="1" applyFont="1" applyBorder="1" applyAlignment="1" applyProtection="1">
      <alignment horizontal="left" vertical="center" wrapText="1"/>
    </xf>
    <xf numFmtId="0" fontId="19" fillId="0" borderId="0" xfId="0" applyFont="1" applyBorder="1" applyAlignment="1" applyProtection="1">
      <alignment vertical="center" wrapText="1"/>
    </xf>
    <xf numFmtId="0" fontId="8" fillId="7" borderId="0" xfId="0" applyFont="1" applyFill="1" applyBorder="1" applyAlignment="1" applyProtection="1">
      <alignment vertical="center" wrapText="1"/>
    </xf>
    <xf numFmtId="1" fontId="15" fillId="0" borderId="0" xfId="0" applyNumberFormat="1" applyFont="1" applyFill="1" applyBorder="1" applyAlignment="1" applyProtection="1">
      <alignment horizontal="left" vertical="center" wrapText="1"/>
    </xf>
    <xf numFmtId="165" fontId="8"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1" fontId="8" fillId="0" borderId="0" xfId="0" applyNumberFormat="1" applyFont="1" applyFill="1" applyBorder="1" applyAlignment="1" applyProtection="1">
      <alignment horizontal="left" vertical="center" wrapText="1"/>
    </xf>
    <xf numFmtId="49" fontId="8" fillId="0" borderId="0" xfId="0" applyNumberFormat="1" applyFont="1" applyFill="1" applyBorder="1" applyAlignment="1" applyProtection="1">
      <alignment vertical="center" wrapText="1"/>
    </xf>
    <xf numFmtId="165" fontId="15" fillId="0" borderId="0" xfId="0" applyNumberFormat="1" applyFont="1" applyBorder="1" applyAlignment="1" applyProtection="1">
      <alignment horizontal="center" vertical="center" wrapText="1"/>
    </xf>
    <xf numFmtId="0" fontId="8" fillId="0" borderId="1" xfId="0" applyFont="1" applyBorder="1" applyAlignment="1" applyProtection="1">
      <alignment horizontal="left" vertical="center" wrapText="1"/>
    </xf>
    <xf numFmtId="0" fontId="6" fillId="0" borderId="3" xfId="0" applyFont="1" applyBorder="1" applyAlignment="1" applyProtection="1">
      <alignment horizontal="left"/>
    </xf>
    <xf numFmtId="49" fontId="8" fillId="0" borderId="1" xfId="0" applyNumberFormat="1" applyFont="1" applyBorder="1" applyAlignment="1" applyProtection="1">
      <alignment horizontal="left" vertical="center" wrapText="1"/>
      <protection locked="0"/>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1" xfId="0" applyFont="1" applyBorder="1" applyAlignment="1" applyProtection="1">
      <alignment horizontal="left" vertical="center"/>
      <protection locked="0"/>
    </xf>
    <xf numFmtId="0" fontId="6" fillId="0" borderId="2" xfId="0" applyFont="1" applyBorder="1" applyAlignment="1" applyProtection="1">
      <alignment horizontal="left" wrapText="1"/>
      <protection locked="0"/>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7" fillId="0" borderId="0" xfId="0" applyNumberFormat="1" applyFont="1" applyAlignment="1" applyProtection="1">
      <alignment horizontal="center" vertical="center"/>
    </xf>
    <xf numFmtId="0" fontId="9" fillId="2" borderId="10"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7" fillId="0" borderId="0" xfId="0" applyFont="1" applyAlignment="1" applyProtection="1">
      <alignment horizontal="center" vertical="center" wrapText="1"/>
    </xf>
    <xf numFmtId="0" fontId="10" fillId="0" borderId="0" xfId="0" applyFont="1" applyAlignment="1" applyProtection="1">
      <alignment horizontal="center" vertical="center" wrapText="1"/>
    </xf>
    <xf numFmtId="0" fontId="19" fillId="0" borderId="9" xfId="0" applyFont="1" applyFill="1" applyBorder="1" applyAlignment="1" applyProtection="1">
      <alignment horizontal="left" vertical="center" wrapText="1"/>
    </xf>
    <xf numFmtId="0" fontId="19" fillId="0" borderId="7" xfId="0" applyFont="1" applyFill="1" applyBorder="1" applyAlignment="1" applyProtection="1">
      <alignment horizontal="left"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12" fillId="0" borderId="0" xfId="0" applyFont="1" applyAlignment="1" applyProtection="1">
      <alignment horizontal="center"/>
    </xf>
    <xf numFmtId="0" fontId="5" fillId="0" borderId="0" xfId="0" applyFont="1" applyAlignment="1" applyProtection="1">
      <alignment horizontal="center" wrapText="1"/>
    </xf>
    <xf numFmtId="0" fontId="8" fillId="0" borderId="2" xfId="0" applyFont="1" applyBorder="1" applyAlignment="1" applyProtection="1">
      <alignment horizontal="left" vertical="center" wrapText="1"/>
      <protection locked="0"/>
    </xf>
    <xf numFmtId="14" fontId="6" fillId="0" borderId="0" xfId="0" applyNumberFormat="1" applyFont="1" applyAlignment="1" applyProtection="1">
      <alignment horizontal="right" vertical="center" wrapText="1"/>
      <protection locked="0"/>
    </xf>
    <xf numFmtId="0" fontId="9" fillId="2" borderId="4" xfId="0" applyFont="1" applyFill="1" applyBorder="1" applyAlignment="1" applyProtection="1">
      <alignment horizontal="left" vertical="center" wrapText="1"/>
    </xf>
    <xf numFmtId="0" fontId="9" fillId="2" borderId="6" xfId="0" applyFont="1" applyFill="1" applyBorder="1" applyAlignment="1" applyProtection="1">
      <alignment horizontal="left" vertical="center" wrapText="1"/>
    </xf>
    <xf numFmtId="0" fontId="9" fillId="2" borderId="5" xfId="0" applyFont="1" applyFill="1" applyBorder="1" applyAlignment="1" applyProtection="1">
      <alignment horizontal="left" vertical="center" wrapText="1"/>
    </xf>
    <xf numFmtId="0" fontId="9" fillId="2" borderId="11" xfId="0" applyFont="1" applyFill="1" applyBorder="1" applyAlignment="1" applyProtection="1">
      <alignment horizontal="left" vertical="center" wrapText="1"/>
    </xf>
    <xf numFmtId="0" fontId="9" fillId="2" borderId="10" xfId="0" applyFont="1" applyFill="1" applyBorder="1" applyAlignment="1" applyProtection="1">
      <alignment horizontal="left" vertical="center" wrapText="1"/>
    </xf>
    <xf numFmtId="0" fontId="9" fillId="2" borderId="3" xfId="0" applyFont="1" applyFill="1" applyBorder="1" applyAlignment="1" applyProtection="1">
      <alignment horizontal="left" vertical="center" wrapText="1"/>
    </xf>
    <xf numFmtId="0" fontId="9" fillId="2" borderId="8" xfId="0" applyFont="1" applyFill="1" applyBorder="1" applyAlignment="1" applyProtection="1">
      <alignment horizontal="left" vertical="center" wrapText="1"/>
    </xf>
    <xf numFmtId="0" fontId="8" fillId="6" borderId="0" xfId="0" applyFont="1" applyFill="1" applyBorder="1" applyAlignment="1" applyProtection="1">
      <alignment horizontal="center" vertical="center" wrapText="1"/>
    </xf>
    <xf numFmtId="0" fontId="8" fillId="0" borderId="0"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21" fillId="6" borderId="0" xfId="0" applyFont="1" applyFill="1" applyBorder="1" applyAlignment="1" applyProtection="1">
      <alignment horizontal="center" vertical="center" wrapText="1"/>
    </xf>
  </cellXfs>
  <cellStyles count="2">
    <cellStyle name="Eingabe" xfId="1" builtinId="20"/>
    <cellStyle name="Standard" xfId="0" builtinId="0"/>
  </cellStyles>
  <dxfs count="197">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general" vertical="center" textRotation="0" wrapText="1" indent="0" justifyLastLine="0" shrinkToFit="0" readingOrder="0"/>
      <protection locked="1" hidden="0"/>
    </dxf>
    <dxf>
      <numFmt numFmtId="0" formatCode="General"/>
      <alignment horizontal="center" textRotation="0" wrapText="1" indent="0" justifyLastLine="0" shrinkToFit="0" readingOrder="0"/>
      <protection locked="1" hidden="0"/>
    </dxf>
    <dxf>
      <numFmt numFmtId="165" formatCode="0.0"/>
      <alignment horizont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196"/>
      <tableStyleElement type="headerRow" dxfId="195"/>
      <tableStyleElement type="totalRow" dxfId="194"/>
      <tableStyleElement type="firstColumn" dxfId="193"/>
      <tableStyleElement type="lastColumn" dxfId="192"/>
      <tableStyleElement type="firstRowStripe" dxfId="191"/>
      <tableStyleElement type="secondRowStripe" dxfId="190"/>
      <tableStyleElement type="firstColumnStripe" dxfId="189"/>
      <tableStyleElement type="secondColumnStripe" dxfId="188"/>
    </tableStyle>
    <tableStyle name="TSL_1" pivot="0" count="9">
      <tableStyleElement type="wholeTable" dxfId="187"/>
      <tableStyleElement type="headerRow" dxfId="186"/>
      <tableStyleElement type="totalRow" dxfId="185"/>
      <tableStyleElement type="firstColumn" dxfId="184"/>
      <tableStyleElement type="lastColumn" dxfId="183"/>
      <tableStyleElement type="firstRowStripe" dxfId="182"/>
      <tableStyleElement type="secondRowStripe" dxfId="181"/>
      <tableStyleElement type="firstColumnStripe" dxfId="180"/>
      <tableStyleElement type="secondColumnStripe" dxfId="179"/>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eisenburger\Desktop\CL\2021_CL_A_V_Fleis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eisenburger\Desktop\CL\2022_CL_AH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stellungen"/>
      <sheetName val="Angaben zum Audit"/>
      <sheetName val="Maßnahmenplan"/>
      <sheetName val="Checkliste"/>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stellungen"/>
      <sheetName val="Angaben zum Audit"/>
      <sheetName val="Maßnahmenplan"/>
      <sheetName val="Checkliste"/>
    </sheetNames>
    <sheetDataSet>
      <sheetData sheetId="0"/>
      <sheetData sheetId="1" refreshError="1"/>
      <sheetData sheetId="2" refreshError="1"/>
      <sheetData sheetId="3" refreshError="1"/>
    </sheetDataSet>
  </externalBook>
</externalLink>
</file>

<file path=xl/tables/table1.xml><?xml version="1.0" encoding="utf-8"?>
<table xmlns="http://schemas.openxmlformats.org/spreadsheetml/2006/main" id="2" name="Prüfkriterien_1" displayName="Prüfkriterien_1" ref="B9:M30" totalsRowShown="0" headerRowDxfId="133" dataDxfId="132" tableBorderDxfId="149">
  <autoFilter ref="B9:M30"/>
  <tableColumns count="12">
    <tableColumn id="1" name="Lfd. Nr" dataDxfId="17">
      <calculatedColumnFormula>CONCATENATE("1.",Prüfkriterien_1[[#This Row],[Hilfsspalte_Num]])</calculatedColumnFormula>
    </tableColumn>
    <tableColumn id="2" name="Hilfsspalte_Num" dataDxfId="16">
      <calculatedColumnFormula>ROW()-ROW(Prüfkriterien_1[[#Headers],[Hilfsspalte_Kom]])</calculatedColumnFormula>
    </tableColumn>
    <tableColumn id="12" name="Hilfsspalte_Kom" dataDxfId="15">
      <calculatedColumnFormula>(Prüfkriterien_1[Hilfsspalte_Num]+10)/10</calculatedColumnFormula>
    </tableColumn>
    <tableColumn id="3" name="Kapitel_x000a_Richtlinie" dataDxfId="14"/>
    <tableColumn id="4" name="Kriterium" dataDxfId="13"/>
    <tableColumn id="5" name="Erläuterung / _x000a_Durchführungshinweis" dataDxfId="12"/>
    <tableColumn id="6" name="Bewertung" dataDxfId="139"/>
    <tableColumn id="7" name="Spalte1" dataDxfId="138"/>
    <tableColumn id="8" name="Spalte2" dataDxfId="137"/>
    <tableColumn id="9" name="Spalte3" dataDxfId="136"/>
    <tableColumn id="10" name="Spalte4" dataDxfId="135"/>
    <tableColumn id="11" name="Beschreibung" dataDxfId="134"/>
  </tableColumns>
  <tableStyleInfo name="TSL_1" showFirstColumn="0" showLastColumn="0" showRowStripes="1" showColumnStripes="0"/>
</table>
</file>

<file path=xl/tables/table10.xml><?xml version="1.0" encoding="utf-8"?>
<table xmlns="http://schemas.openxmlformats.org/spreadsheetml/2006/main" id="11" name="Prüfkriterien_11" displayName="Prüfkriterien_11" ref="B118:M123" totalsRowShown="0" headerRowDxfId="19" dataDxfId="18" tableBorderDxfId="140">
  <autoFilter ref="B118:M123"/>
  <tableColumns count="12">
    <tableColumn id="1" name="Spalte1" dataDxfId="31">
      <calculatedColumnFormula>CONCATENATE("11.",Prüfkriterien_11[[#This Row],[Spalte2]])</calculatedColumnFormula>
    </tableColumn>
    <tableColumn id="2" name="Spalte2" dataDxfId="30">
      <calculatedColumnFormula>ROW()-ROW(Prüfkriterien_11[[#Headers],[Spalte3]])</calculatedColumnFormula>
    </tableColumn>
    <tableColumn id="3" name="Spalte3" dataDxfId="29">
      <calculatedColumnFormula>(Prüfkriterien_11[Spalte2]+110)/10</calculatedColumnFormula>
    </tableColumn>
    <tableColumn id="4" name="Spalte4" dataDxfId="28"/>
    <tableColumn id="5" name="Spalte5" dataDxfId="27"/>
    <tableColumn id="6" name="Spalte6" dataDxfId="26"/>
    <tableColumn id="7" name="Spalte7" dataDxfId="25"/>
    <tableColumn id="8" name="Spalte8" dataDxfId="24"/>
    <tableColumn id="9" name="Spalte9" dataDxfId="23"/>
    <tableColumn id="10" name="Spalte10" dataDxfId="22"/>
    <tableColumn id="11" name="Spalte11" dataDxfId="21"/>
    <tableColumn id="12" name="Spalte12" dataDxfId="20"/>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32:M57" totalsRowShown="0" headerRowDxfId="125" dataDxfId="124" tableBorderDxfId="148">
  <autoFilter ref="B32:M57"/>
  <tableColumns count="12">
    <tableColumn id="1" name="Spalte1" dataDxfId="11">
      <calculatedColumnFormula>CONCATENATE("2.",Prüfkriterien_2[[#This Row],[Spalte2]])</calculatedColumnFormula>
    </tableColumn>
    <tableColumn id="2" name="Spalte2" dataDxfId="10">
      <calculatedColumnFormula>ROW()-ROW(Prüfkriterien_2[[#Headers],[Spalte3]])</calculatedColumnFormula>
    </tableColumn>
    <tableColumn id="3" name="Spalte3" dataDxfId="9">
      <calculatedColumnFormula>(Prüfkriterien_2[[#This Row],[Spalte2]]+20)/10</calculatedColumnFormula>
    </tableColumn>
    <tableColumn id="4" name="Spalte4" dataDxfId="8"/>
    <tableColumn id="5" name="Spalte5" dataDxfId="7"/>
    <tableColumn id="6" name="Spalte6" dataDxfId="6"/>
    <tableColumn id="7" name="Spalte7" dataDxfId="131"/>
    <tableColumn id="8" name="Spalte8" dataDxfId="130"/>
    <tableColumn id="9" name="Spalte9" dataDxfId="129"/>
    <tableColumn id="10" name="Spalte10" dataDxfId="128"/>
    <tableColumn id="11" name="Spalte11" dataDxfId="127"/>
    <tableColumn id="12" name="Spalte12" dataDxfId="126"/>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59:M69" totalsRowShown="0" headerRowDxfId="117" dataDxfId="116" tableBorderDxfId="147">
  <autoFilter ref="B59:M69"/>
  <tableColumns count="12">
    <tableColumn id="1" name="Spalte1" dataDxfId="5">
      <calculatedColumnFormula>CONCATENATE("3.",Prüfkriterien_3[[#This Row],[Spalte2]])</calculatedColumnFormula>
    </tableColumn>
    <tableColumn id="2" name="Spalte2" dataDxfId="4">
      <calculatedColumnFormula>ROW()-ROW(Prüfkriterien_3[[#Headers],[Spalte3]])</calculatedColumnFormula>
    </tableColumn>
    <tableColumn id="3" name="Spalte3" dataDxfId="3">
      <calculatedColumnFormula>(Prüfkriterien_3[[#This Row],[Spalte2]]+30)/10</calculatedColumnFormula>
    </tableColumn>
    <tableColumn id="4" name="Spalte4" dataDxfId="2"/>
    <tableColumn id="5" name="Spalte5" dataDxfId="1"/>
    <tableColumn id="6" name="Spalte6" dataDxfId="0"/>
    <tableColumn id="7" name="Spalte7" dataDxfId="123"/>
    <tableColumn id="8" name="Spalte8" dataDxfId="122"/>
    <tableColumn id="9" name="Spalte9" dataDxfId="121"/>
    <tableColumn id="10" name="Spalte10" dataDxfId="120"/>
    <tableColumn id="11" name="Spalte11" dataDxfId="119"/>
    <tableColumn id="12" name="Spalte12" dataDxfId="118"/>
  </tableColumns>
  <tableStyleInfo name="TSL_1" showFirstColumn="0" showLastColumn="0" showRowStripes="1" showColumnStripes="0"/>
</table>
</file>

<file path=xl/tables/table4.xml><?xml version="1.0" encoding="utf-8"?>
<table xmlns="http://schemas.openxmlformats.org/spreadsheetml/2006/main" id="6" name="Prüfkriterien_5" displayName="Prüfkriterien_5" ref="B76:M81" totalsRowShown="0" headerRowDxfId="103" dataDxfId="102" tableBorderDxfId="146">
  <autoFilter ref="B76:M81"/>
  <tableColumns count="12">
    <tableColumn id="1" name="Spalte1" dataDxfId="115">
      <calculatedColumnFormula>CONCATENATE("5.",Prüfkriterien_5[[#This Row],[Spalte2]])</calculatedColumnFormula>
    </tableColumn>
    <tableColumn id="2" name="Spalte2" dataDxfId="114">
      <calculatedColumnFormula>ROW()-ROW(Prüfkriterien_5[[#Headers],[Spalte3]])</calculatedColumnFormula>
    </tableColumn>
    <tableColumn id="3" name="Spalte3" dataDxfId="113">
      <calculatedColumnFormula>(Prüfkriterien_5[Spalte2]+50)/10</calculatedColumnFormula>
    </tableColumn>
    <tableColumn id="4" name="Spalte4" dataDxfId="112"/>
    <tableColumn id="5" name="Spalte5" dataDxfId="111"/>
    <tableColumn id="6" name="Spalte6" dataDxfId="110"/>
    <tableColumn id="7" name="Spalte7" dataDxfId="109"/>
    <tableColumn id="8" name="Spalte8" dataDxfId="108"/>
    <tableColumn id="9" name="Spalte9" dataDxfId="107"/>
    <tableColumn id="10" name="Spalte10" dataDxfId="106"/>
    <tableColumn id="11" name="Spalte11" dataDxfId="105"/>
    <tableColumn id="12" name="Spalte12" dataDxfId="104"/>
  </tableColumns>
  <tableStyleInfo name="TSL_1" showFirstColumn="0" showLastColumn="0" showRowStripes="1" showColumnStripes="0"/>
</table>
</file>

<file path=xl/tables/table5.xml><?xml version="1.0" encoding="utf-8"?>
<table xmlns="http://schemas.openxmlformats.org/spreadsheetml/2006/main" id="1" name="Prüfkriterien_6" displayName="Prüfkriterien_6" ref="B83:M88" totalsRowShown="0" headerRowDxfId="89" dataDxfId="88" tableBorderDxfId="145">
  <autoFilter ref="B83:M88"/>
  <tableColumns count="12">
    <tableColumn id="1" name="Spalte1" dataDxfId="101">
      <calculatedColumnFormula>CONCATENATE("6.",Prüfkriterien_6[[#This Row],[Spalte2]])</calculatedColumnFormula>
    </tableColumn>
    <tableColumn id="2" name="Spalte2" dataDxfId="100">
      <calculatedColumnFormula>ROW()-ROW(Prüfkriterien_6[[#Headers],[Spalte3]])</calculatedColumnFormula>
    </tableColumn>
    <tableColumn id="3" name="Spalte3" dataDxfId="99">
      <calculatedColumnFormula>(Prüfkriterien_6[Spalte2]+60)/10</calculatedColumnFormula>
    </tableColumn>
    <tableColumn id="4" name="Spalte4" dataDxfId="98"/>
    <tableColumn id="5" name="Spalte5" dataDxfId="97"/>
    <tableColumn id="6" name="Spalte6" dataDxfId="96"/>
    <tableColumn id="7" name="Spalte7" dataDxfId="95"/>
    <tableColumn id="8" name="Spalte8" dataDxfId="94"/>
    <tableColumn id="9" name="Spalte9" dataDxfId="93"/>
    <tableColumn id="10" name="Spalte10" dataDxfId="92"/>
    <tableColumn id="11" name="Spalte11" dataDxfId="91"/>
    <tableColumn id="12" name="Spalte12" dataDxfId="90"/>
  </tableColumns>
  <tableStyleInfo name="TSL_1" showFirstColumn="0" showLastColumn="0" showRowStripes="1" showColumnStripes="0"/>
</table>
</file>

<file path=xl/tables/table6.xml><?xml version="1.0" encoding="utf-8"?>
<table xmlns="http://schemas.openxmlformats.org/spreadsheetml/2006/main" id="7" name="Prüfkriterien_7" displayName="Prüfkriterien_7" ref="B90:M95" totalsRowShown="0" headerRowDxfId="75" dataDxfId="74" tableBorderDxfId="144">
  <autoFilter ref="B90:M95"/>
  <tableColumns count="12">
    <tableColumn id="1" name="Spalte1" dataDxfId="87">
      <calculatedColumnFormula>CONCATENATE("7.",Prüfkriterien_7[[#This Row],[Spalte2]])</calculatedColumnFormula>
    </tableColumn>
    <tableColumn id="2" name="Spalte2" dataDxfId="86">
      <calculatedColumnFormula>ROW()-ROW(Prüfkriterien_7[[#Headers],[Spalte3]])</calculatedColumnFormula>
    </tableColumn>
    <tableColumn id="3" name="Spalte3" dataDxfId="85">
      <calculatedColumnFormula>(Prüfkriterien_7[Spalte2]+70)/10</calculatedColumnFormula>
    </tableColumn>
    <tableColumn id="4" name="Spalte4" dataDxfId="84"/>
    <tableColumn id="5" name="Spalte5" dataDxfId="83"/>
    <tableColumn id="6" name="Spalte6" dataDxfId="82"/>
    <tableColumn id="7" name="Spalte7" dataDxfId="81"/>
    <tableColumn id="8" name="Spalte8" dataDxfId="80"/>
    <tableColumn id="9" name="Spalte9" dataDxfId="79"/>
    <tableColumn id="10" name="Spalte10" dataDxfId="78"/>
    <tableColumn id="11" name="Spalte11" dataDxfId="77"/>
    <tableColumn id="12" name="Spalte12" dataDxfId="76"/>
  </tableColumns>
  <tableStyleInfo name="TSL_1" showFirstColumn="0" showLastColumn="0" showRowStripes="1" showColumnStripes="0"/>
</table>
</file>

<file path=xl/tables/table7.xml><?xml version="1.0" encoding="utf-8"?>
<table xmlns="http://schemas.openxmlformats.org/spreadsheetml/2006/main" id="8" name="Prüfkriterien_8" displayName="Prüfkriterien_8" ref="B97:M102" totalsRowShown="0" headerRowDxfId="61" dataDxfId="60" tableBorderDxfId="143">
  <autoFilter ref="B97:M102"/>
  <tableColumns count="12">
    <tableColumn id="1" name="Spalte1" dataDxfId="73">
      <calculatedColumnFormula>CONCATENATE("8.",Prüfkriterien_8[[#This Row],[Spalte2]])</calculatedColumnFormula>
    </tableColumn>
    <tableColumn id="2" name="Spalte2" dataDxfId="72">
      <calculatedColumnFormula>ROW()-ROW(Prüfkriterien_8[[#Headers],[Spalte3]])</calculatedColumnFormula>
    </tableColumn>
    <tableColumn id="3" name="Spalte3" dataDxfId="71">
      <calculatedColumnFormula>(Prüfkriterien_8[Spalte2]+80)/10</calculatedColumnFormula>
    </tableColumn>
    <tableColumn id="4" name="Spalte4" dataDxfId="70"/>
    <tableColumn id="5" name="Spalte5" dataDxfId="69"/>
    <tableColumn id="6" name="Spalte6" dataDxfId="68"/>
    <tableColumn id="7" name="Spalte7" dataDxfId="67"/>
    <tableColumn id="8" name="Spalte8" dataDxfId="66"/>
    <tableColumn id="9" name="Spalte9" dataDxfId="65"/>
    <tableColumn id="10" name="Spalte10" dataDxfId="64"/>
    <tableColumn id="11" name="Spalte11" dataDxfId="63"/>
    <tableColumn id="12" name="Spalte12" dataDxfId="62"/>
  </tableColumns>
  <tableStyleInfo name="TSL_1" showFirstColumn="0" showLastColumn="0" showRowStripes="1" showColumnStripes="0"/>
</table>
</file>

<file path=xl/tables/table8.xml><?xml version="1.0" encoding="utf-8"?>
<table xmlns="http://schemas.openxmlformats.org/spreadsheetml/2006/main" id="9" name="Prüfkriterien_9" displayName="Prüfkriterien_9" ref="B104:M109" totalsRowShown="0" headerRowDxfId="47" dataDxfId="46" tableBorderDxfId="142">
  <autoFilter ref="B104:M109"/>
  <tableColumns count="12">
    <tableColumn id="1" name="Spalte1" dataDxfId="59">
      <calculatedColumnFormula>CONCATENATE("9.",Prüfkriterien_9[[#This Row],[Spalte2]])</calculatedColumnFormula>
    </tableColumn>
    <tableColumn id="2" name="Spalte2" dataDxfId="58">
      <calculatedColumnFormula>ROW()-ROW(Prüfkriterien_9[[#Headers],[Spalte3]])</calculatedColumnFormula>
    </tableColumn>
    <tableColumn id="3" name="Spalte3" dataDxfId="57">
      <calculatedColumnFormula>(Prüfkriterien_9[Spalte2]+90)/10</calculatedColumnFormula>
    </tableColumn>
    <tableColumn id="4" name="Spalte4" dataDxfId="56"/>
    <tableColumn id="5" name="Spalte5" dataDxfId="55"/>
    <tableColumn id="6" name="Spalte6" dataDxfId="54"/>
    <tableColumn id="7" name="Spalte7" dataDxfId="53"/>
    <tableColumn id="8" name="Spalte8" dataDxfId="52"/>
    <tableColumn id="9" name="Spalte9" dataDxfId="51"/>
    <tableColumn id="10" name="Spalte10" dataDxfId="50"/>
    <tableColumn id="11" name="Spalte11" dataDxfId="49"/>
    <tableColumn id="12" name="Spalte12" dataDxfId="48"/>
  </tableColumns>
  <tableStyleInfo name="TSL_1" showFirstColumn="0" showLastColumn="0" showRowStripes="1" showColumnStripes="0"/>
</table>
</file>

<file path=xl/tables/table9.xml><?xml version="1.0" encoding="utf-8"?>
<table xmlns="http://schemas.openxmlformats.org/spreadsheetml/2006/main" id="10" name="Prüfkriterien_10" displayName="Prüfkriterien_10" ref="B111:M116" totalsRowShown="0" headerRowDxfId="33" dataDxfId="32" tableBorderDxfId="141">
  <autoFilter ref="B111:M116"/>
  <tableColumns count="12">
    <tableColumn id="1" name="Spalte1" dataDxfId="45">
      <calculatedColumnFormula>CONCATENATE("10.",Prüfkriterien_10[[#This Row],[Spalte2]])</calculatedColumnFormula>
    </tableColumn>
    <tableColumn id="2" name="Spalte2" dataDxfId="44">
      <calculatedColumnFormula>ROW()-ROW(Prüfkriterien_10[[#Headers],[Spalte3]])</calculatedColumnFormula>
    </tableColumn>
    <tableColumn id="3" name="Spalte3" dataDxfId="43">
      <calculatedColumnFormula>(Prüfkriterien_10[Spalte2]+100)/10</calculatedColumnFormula>
    </tableColumn>
    <tableColumn id="4" name="Spalte4" dataDxfId="42"/>
    <tableColumn id="5" name="Spalte5" dataDxfId="41"/>
    <tableColumn id="6" name="Spalte6" dataDxfId="40"/>
    <tableColumn id="7" name="Spalte7" dataDxfId="39"/>
    <tableColumn id="8" name="Spalte8" dataDxfId="38"/>
    <tableColumn id="9" name="Spalte9" dataDxfId="37"/>
    <tableColumn id="10" name="Spalte10" dataDxfId="36"/>
    <tableColumn id="11" name="Spalte11" dataDxfId="35"/>
    <tableColumn id="12" name="Spalte12" dataDxfId="34"/>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1"/>
  <sheetViews>
    <sheetView zoomScale="75" zoomScaleNormal="75" zoomScalePageLayoutView="70" workbookViewId="0">
      <selection activeCell="B29" sqref="B29:F29"/>
    </sheetView>
  </sheetViews>
  <sheetFormatPr baseColWidth="10" defaultColWidth="8.85546875" defaultRowHeight="14.25" x14ac:dyDescent="0.2"/>
  <cols>
    <col min="1" max="1" width="1.140625" style="6" customWidth="1"/>
    <col min="2" max="2" width="3.7109375" style="6" customWidth="1"/>
    <col min="3" max="3" width="1.7109375" style="6" customWidth="1"/>
    <col min="4" max="5" width="8.7109375" style="6" customWidth="1"/>
    <col min="6" max="6" width="40.7109375" style="6" customWidth="1"/>
    <col min="7" max="7" width="26.7109375" style="6" customWidth="1"/>
    <col min="8" max="8" width="18.7109375" style="6" customWidth="1"/>
    <col min="9" max="9" width="26.7109375" style="6" customWidth="1"/>
    <col min="10" max="10" width="18.7109375" style="6" customWidth="1"/>
    <col min="11" max="11" width="26.7109375" style="6" customWidth="1"/>
    <col min="12" max="12" width="18.7109375" style="6" customWidth="1"/>
    <col min="13" max="13" width="1.140625" style="6" customWidth="1"/>
    <col min="14" max="16384" width="8.85546875" style="6"/>
  </cols>
  <sheetData>
    <row r="1" spans="2:12" ht="6" customHeight="1" x14ac:dyDescent="0.2"/>
    <row r="2" spans="2:12" s="10" customFormat="1" ht="18" customHeight="1" x14ac:dyDescent="0.25">
      <c r="B2" s="141" t="str">
        <f>"Checkliste "&amp;_RLV&amp;""</f>
        <v>Checkliste  Verarbeitung Heimtiernahrung</v>
      </c>
      <c r="C2" s="141"/>
      <c r="D2" s="141"/>
      <c r="E2" s="141"/>
      <c r="F2" s="141"/>
      <c r="G2" s="141"/>
      <c r="H2" s="141"/>
      <c r="I2" s="141"/>
      <c r="J2" s="141"/>
      <c r="K2" s="141"/>
      <c r="L2" s="141"/>
    </row>
    <row r="3" spans="2:12" ht="6" customHeight="1" x14ac:dyDescent="0.2"/>
    <row r="4" spans="2:12" ht="27" customHeight="1" x14ac:dyDescent="0.2"/>
    <row r="5" spans="2:12" s="24" customFormat="1" ht="27" customHeight="1" x14ac:dyDescent="0.25">
      <c r="B5" s="142" t="s">
        <v>0</v>
      </c>
      <c r="C5" s="142"/>
      <c r="D5" s="142"/>
      <c r="E5" s="142"/>
      <c r="F5" s="142"/>
      <c r="G5" s="142"/>
      <c r="H5" s="142"/>
      <c r="I5" s="142"/>
      <c r="J5" s="142"/>
      <c r="K5" s="142"/>
      <c r="L5" s="142"/>
    </row>
    <row r="6" spans="2:12" s="24" customFormat="1" ht="29.45" customHeight="1" x14ac:dyDescent="0.25">
      <c r="B6" s="129" t="s">
        <v>78</v>
      </c>
      <c r="C6" s="129"/>
      <c r="D6" s="129"/>
      <c r="E6" s="129"/>
      <c r="F6" s="129"/>
      <c r="G6" s="131"/>
      <c r="H6" s="131"/>
      <c r="I6" s="131"/>
      <c r="J6" s="131"/>
      <c r="K6" s="131"/>
      <c r="L6" s="131"/>
    </row>
    <row r="7" spans="2:12" s="24" customFormat="1" ht="29.45" customHeight="1" x14ac:dyDescent="0.25">
      <c r="B7" s="129" t="s">
        <v>77</v>
      </c>
      <c r="C7" s="129"/>
      <c r="D7" s="129"/>
      <c r="E7" s="129"/>
      <c r="F7" s="143"/>
      <c r="G7" s="131"/>
      <c r="H7" s="131"/>
      <c r="I7" s="131"/>
      <c r="J7" s="131"/>
      <c r="K7" s="131"/>
      <c r="L7" s="131"/>
    </row>
    <row r="8" spans="2:12" s="24" customFormat="1" ht="29.45" customHeight="1" x14ac:dyDescent="0.25">
      <c r="B8" s="129" t="s">
        <v>1</v>
      </c>
      <c r="C8" s="129"/>
      <c r="D8" s="129"/>
      <c r="E8" s="129"/>
      <c r="F8" s="129"/>
      <c r="G8" s="131"/>
      <c r="H8" s="131"/>
      <c r="I8" s="131"/>
      <c r="J8" s="131"/>
      <c r="K8" s="131"/>
      <c r="L8" s="131"/>
    </row>
    <row r="9" spans="2:12" s="24" customFormat="1" ht="29.45" customHeight="1" x14ac:dyDescent="0.25">
      <c r="B9" s="129" t="s">
        <v>2</v>
      </c>
      <c r="C9" s="129"/>
      <c r="D9" s="129"/>
      <c r="E9" s="129"/>
      <c r="F9" s="129"/>
      <c r="G9" s="131"/>
      <c r="H9" s="131"/>
      <c r="I9" s="131"/>
      <c r="J9" s="131"/>
      <c r="K9" s="131"/>
      <c r="L9" s="131"/>
    </row>
    <row r="10" spans="2:12" s="24" customFormat="1" ht="29.45" customHeight="1" x14ac:dyDescent="0.25">
      <c r="B10" s="129" t="s">
        <v>3</v>
      </c>
      <c r="C10" s="129"/>
      <c r="D10" s="129"/>
      <c r="E10" s="129"/>
      <c r="F10" s="129"/>
      <c r="G10" s="131"/>
      <c r="H10" s="131"/>
      <c r="I10" s="131"/>
      <c r="J10" s="131"/>
      <c r="K10" s="131"/>
      <c r="L10" s="131"/>
    </row>
    <row r="11" spans="2:12" s="24" customFormat="1" ht="29.45" customHeight="1" x14ac:dyDescent="0.25">
      <c r="B11" s="129" t="s">
        <v>4</v>
      </c>
      <c r="C11" s="129"/>
      <c r="D11" s="129"/>
      <c r="E11" s="129"/>
      <c r="F11" s="129"/>
      <c r="G11" s="131"/>
      <c r="H11" s="131"/>
      <c r="I11" s="131"/>
      <c r="J11" s="131"/>
      <c r="K11" s="131"/>
      <c r="L11" s="131"/>
    </row>
    <row r="12" spans="2:12" s="24" customFormat="1" ht="29.45" customHeight="1" x14ac:dyDescent="0.25">
      <c r="B12" s="129" t="s">
        <v>5</v>
      </c>
      <c r="C12" s="129"/>
      <c r="D12" s="129"/>
      <c r="E12" s="129"/>
      <c r="F12" s="129"/>
      <c r="G12" s="131"/>
      <c r="H12" s="131"/>
      <c r="I12" s="131"/>
      <c r="J12" s="131"/>
      <c r="K12" s="131"/>
      <c r="L12" s="131"/>
    </row>
    <row r="13" spans="2:12" s="24" customFormat="1" ht="29.45" customHeight="1" x14ac:dyDescent="0.25">
      <c r="B13" s="129" t="s">
        <v>6</v>
      </c>
      <c r="C13" s="129"/>
      <c r="D13" s="129"/>
      <c r="E13" s="129"/>
      <c r="F13" s="129"/>
      <c r="G13" s="30" t="s">
        <v>60</v>
      </c>
      <c r="H13" s="43"/>
      <c r="I13" s="30" t="s">
        <v>61</v>
      </c>
      <c r="J13" s="43"/>
      <c r="K13" s="30" t="s">
        <v>62</v>
      </c>
      <c r="L13" s="43"/>
    </row>
    <row r="14" spans="2:12" s="24" customFormat="1" ht="29.45" customHeight="1" x14ac:dyDescent="0.25">
      <c r="B14" s="135" t="s">
        <v>59</v>
      </c>
      <c r="C14" s="135"/>
      <c r="D14" s="135"/>
      <c r="E14" s="135"/>
      <c r="F14" s="135"/>
      <c r="G14" s="132"/>
      <c r="H14" s="132"/>
      <c r="I14" s="132"/>
      <c r="J14" s="132"/>
      <c r="K14" s="132"/>
      <c r="L14" s="132"/>
    </row>
    <row r="15" spans="2:12" s="24" customFormat="1" ht="29.45" customHeight="1" x14ac:dyDescent="0.25">
      <c r="B15" s="135" t="s">
        <v>7</v>
      </c>
      <c r="C15" s="135"/>
      <c r="D15" s="135"/>
      <c r="E15" s="135"/>
      <c r="F15" s="135"/>
      <c r="G15" s="44" t="s">
        <v>58</v>
      </c>
      <c r="H15" s="13"/>
      <c r="I15" s="44" t="s">
        <v>10</v>
      </c>
      <c r="J15" s="13"/>
      <c r="K15" s="44" t="s">
        <v>11</v>
      </c>
      <c r="L15" s="14"/>
    </row>
    <row r="16" spans="2:12" s="24" customFormat="1" ht="29.45" customHeight="1" x14ac:dyDescent="0.25">
      <c r="B16" s="135" t="s">
        <v>8</v>
      </c>
      <c r="C16" s="135"/>
      <c r="D16" s="135"/>
      <c r="E16" s="135"/>
      <c r="F16" s="135"/>
      <c r="G16" s="133"/>
      <c r="H16" s="133"/>
      <c r="I16" s="133"/>
      <c r="J16" s="133"/>
      <c r="K16" s="133"/>
      <c r="L16" s="133"/>
    </row>
    <row r="17" spans="2:12" s="24" customFormat="1" ht="29.45" customHeight="1" x14ac:dyDescent="0.25">
      <c r="B17" s="135" t="s">
        <v>9</v>
      </c>
      <c r="C17" s="135"/>
      <c r="D17" s="135"/>
      <c r="E17" s="135"/>
      <c r="F17" s="135"/>
      <c r="G17" s="133"/>
      <c r="H17" s="133"/>
      <c r="I17" s="133"/>
      <c r="J17" s="133"/>
      <c r="K17" s="133"/>
      <c r="L17" s="133"/>
    </row>
    <row r="18" spans="2:12" ht="29.25" customHeight="1" x14ac:dyDescent="0.2">
      <c r="B18" s="135" t="s">
        <v>80</v>
      </c>
      <c r="C18" s="135"/>
      <c r="D18" s="135"/>
      <c r="E18" s="135"/>
      <c r="F18" s="135"/>
      <c r="G18" s="139"/>
      <c r="H18" s="139"/>
      <c r="I18" s="139"/>
      <c r="J18" s="139"/>
      <c r="K18" s="139"/>
      <c r="L18" s="139"/>
    </row>
    <row r="21" spans="2:12" s="10" customFormat="1" ht="13.9" customHeight="1" x14ac:dyDescent="0.2">
      <c r="B21" s="134" t="s">
        <v>12</v>
      </c>
      <c r="C21" s="134"/>
      <c r="D21" s="134"/>
      <c r="E21" s="134"/>
      <c r="F21" s="134"/>
      <c r="G21" s="134"/>
      <c r="H21" s="134"/>
      <c r="I21" s="134"/>
      <c r="J21" s="134"/>
      <c r="K21" s="134"/>
      <c r="L21" s="134"/>
    </row>
    <row r="22" spans="2:12" ht="6.6" customHeight="1" x14ac:dyDescent="0.2">
      <c r="B22" s="2"/>
      <c r="C22" s="2"/>
      <c r="D22" s="2"/>
      <c r="E22" s="2"/>
      <c r="F22" s="2"/>
      <c r="G22" s="2"/>
      <c r="H22" s="2"/>
      <c r="I22" s="2"/>
      <c r="J22" s="2"/>
      <c r="K22" s="2"/>
      <c r="L22" s="2"/>
    </row>
    <row r="23" spans="2:12" s="10" customFormat="1" ht="13.9" customHeight="1" x14ac:dyDescent="0.25">
      <c r="B23" s="15"/>
      <c r="C23" s="27"/>
      <c r="D23" s="52" t="s">
        <v>13</v>
      </c>
      <c r="E23" s="52"/>
      <c r="F23" s="52"/>
      <c r="G23" s="52"/>
      <c r="H23" s="52"/>
      <c r="I23" s="52"/>
      <c r="J23" s="52"/>
      <c r="K23" s="52"/>
      <c r="L23" s="52"/>
    </row>
    <row r="24" spans="2:12" ht="13.9" customHeight="1" x14ac:dyDescent="0.2">
      <c r="B24" s="3"/>
      <c r="C24" s="3"/>
      <c r="D24" s="51"/>
      <c r="E24" s="51"/>
      <c r="F24" s="51"/>
      <c r="G24" s="51"/>
      <c r="H24" s="51"/>
      <c r="I24" s="51"/>
      <c r="J24" s="51"/>
      <c r="K24" s="51"/>
      <c r="L24" s="51"/>
    </row>
    <row r="25" spans="2:12" ht="13.9" customHeight="1" x14ac:dyDescent="0.2">
      <c r="B25" s="15"/>
      <c r="C25" s="27"/>
      <c r="D25" s="52" t="s">
        <v>14</v>
      </c>
      <c r="E25" s="52"/>
      <c r="F25" s="52"/>
      <c r="G25" s="52"/>
      <c r="H25" s="52"/>
      <c r="I25" s="52"/>
      <c r="J25" s="52"/>
      <c r="K25" s="52"/>
      <c r="L25" s="52"/>
    </row>
    <row r="26" spans="2:12" x14ac:dyDescent="0.2">
      <c r="B26" s="2"/>
      <c r="C26" s="2"/>
      <c r="D26" s="2"/>
      <c r="E26" s="2"/>
      <c r="F26" s="2"/>
      <c r="G26" s="2"/>
      <c r="H26" s="2"/>
      <c r="I26" s="2"/>
      <c r="J26" s="2"/>
      <c r="K26" s="2"/>
      <c r="L26" s="2"/>
    </row>
    <row r="27" spans="2:12" ht="27" customHeight="1" x14ac:dyDescent="0.2">
      <c r="B27" s="138" t="s">
        <v>79</v>
      </c>
      <c r="C27" s="138"/>
      <c r="D27" s="138"/>
      <c r="E27" s="138"/>
      <c r="F27" s="138"/>
      <c r="G27" s="138"/>
      <c r="H27" s="138"/>
      <c r="I27" s="138"/>
      <c r="J27" s="138"/>
      <c r="K27" s="138"/>
      <c r="L27" s="138"/>
    </row>
    <row r="29" spans="2:12" x14ac:dyDescent="0.2">
      <c r="B29" s="140"/>
      <c r="C29" s="140"/>
      <c r="D29" s="140"/>
      <c r="E29" s="140"/>
      <c r="F29" s="140"/>
      <c r="G29" s="31"/>
      <c r="H29" s="31"/>
      <c r="I29" s="31"/>
      <c r="J29" s="31"/>
      <c r="K29" s="31"/>
      <c r="L29" s="31"/>
    </row>
    <row r="30" spans="2:12" ht="14.45" customHeight="1" x14ac:dyDescent="0.2">
      <c r="B30" s="130" t="s">
        <v>16</v>
      </c>
      <c r="C30" s="130"/>
      <c r="D30" s="130"/>
      <c r="E30" s="130"/>
      <c r="F30" s="137" t="s">
        <v>19</v>
      </c>
      <c r="G30" s="137"/>
      <c r="H30" s="137"/>
      <c r="I30" s="137"/>
      <c r="J30" s="137"/>
      <c r="K30" s="136" t="s">
        <v>18</v>
      </c>
      <c r="L30" s="136"/>
    </row>
    <row r="31" spans="2:12" ht="6" customHeight="1" x14ac:dyDescent="0.2"/>
  </sheetData>
  <sheetProtection formatCells="0"/>
  <mergeCells count="32">
    <mergeCell ref="B29:F29"/>
    <mergeCell ref="B2:L2"/>
    <mergeCell ref="B5:L5"/>
    <mergeCell ref="B6:F6"/>
    <mergeCell ref="B7:F7"/>
    <mergeCell ref="B17:F17"/>
    <mergeCell ref="G6:L6"/>
    <mergeCell ref="G7:L7"/>
    <mergeCell ref="G8:L8"/>
    <mergeCell ref="G9:L9"/>
    <mergeCell ref="G10:L10"/>
    <mergeCell ref="G11:L11"/>
    <mergeCell ref="B8:F8"/>
    <mergeCell ref="B9:F9"/>
    <mergeCell ref="B10:F10"/>
    <mergeCell ref="B11:F11"/>
    <mergeCell ref="B12:F12"/>
    <mergeCell ref="B30:E30"/>
    <mergeCell ref="G12:L12"/>
    <mergeCell ref="G14:L14"/>
    <mergeCell ref="G16:L16"/>
    <mergeCell ref="G17:L17"/>
    <mergeCell ref="B21:L21"/>
    <mergeCell ref="B14:F14"/>
    <mergeCell ref="B15:F15"/>
    <mergeCell ref="B16:F16"/>
    <mergeCell ref="K30:L30"/>
    <mergeCell ref="F30:J30"/>
    <mergeCell ref="B13:F13"/>
    <mergeCell ref="B27:L27"/>
    <mergeCell ref="B18:F18"/>
    <mergeCell ref="G18:L18"/>
  </mergeCells>
  <dataValidations count="3">
    <dataValidation type="list" allowBlank="1" showInputMessage="1" showErrorMessage="1" sqref="C23">
      <formula1>_chbx</formula1>
    </dataValidation>
    <dataValidation type="list" allowBlank="1" showInputMessage="1" showErrorMessage="1" sqref="G14:L14">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2023&amp;C&amp;G&amp;R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B23 B25 H13 J13 L13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zoomScale="40" zoomScaleNormal="40" workbookViewId="0">
      <selection activeCell="D10" sqref="D10:E10"/>
    </sheetView>
  </sheetViews>
  <sheetFormatPr baseColWidth="10" defaultColWidth="8.85546875" defaultRowHeight="14.25" x14ac:dyDescent="0.25"/>
  <cols>
    <col min="1" max="1" width="1.140625" style="10" customWidth="1"/>
    <col min="2" max="2" width="8.7109375" style="10" customWidth="1"/>
    <col min="3" max="3" width="24.7109375" style="10" customWidth="1"/>
    <col min="4" max="5" width="32.7109375" style="10" customWidth="1"/>
    <col min="6" max="6" width="16.7109375" style="16" customWidth="1"/>
    <col min="7" max="7" width="40.7109375" style="10" customWidth="1"/>
    <col min="8" max="8" width="24.7109375" style="10" customWidth="1"/>
    <col min="9" max="9" width="16.7109375" style="10" customWidth="1"/>
    <col min="10" max="10" width="1.140625" style="10" customWidth="1"/>
    <col min="11" max="16384" width="8.85546875" style="10"/>
  </cols>
  <sheetData>
    <row r="1" spans="2:9" ht="6" customHeight="1" x14ac:dyDescent="0.25"/>
    <row r="2" spans="2:9" s="28" customFormat="1" ht="18" customHeight="1" x14ac:dyDescent="0.25">
      <c r="B2" s="156" t="str">
        <f>"Checkliste "&amp;_RLV&amp;""</f>
        <v>Checkliste  Verarbeitung Heimtiernahrung</v>
      </c>
      <c r="C2" s="156"/>
      <c r="D2" s="156"/>
      <c r="E2" s="156"/>
      <c r="F2" s="156"/>
      <c r="G2" s="156"/>
      <c r="H2" s="156"/>
      <c r="I2" s="156"/>
    </row>
    <row r="3" spans="2:9" s="19" customFormat="1" ht="6" customHeight="1" x14ac:dyDescent="0.25">
      <c r="B3" s="17"/>
      <c r="C3" s="17"/>
      <c r="D3" s="17"/>
      <c r="E3" s="17"/>
      <c r="F3" s="18"/>
      <c r="G3" s="18"/>
      <c r="H3" s="18"/>
      <c r="I3" s="17"/>
    </row>
    <row r="4" spans="2:9" ht="27" customHeight="1" x14ac:dyDescent="0.25">
      <c r="B4" s="20" t="s">
        <v>20</v>
      </c>
      <c r="C4" s="147"/>
      <c r="D4" s="147"/>
      <c r="E4" s="147"/>
      <c r="F4" s="147"/>
      <c r="G4" s="147"/>
      <c r="H4" s="21"/>
      <c r="I4" s="40"/>
    </row>
    <row r="5" spans="2:9" ht="27" customHeight="1" x14ac:dyDescent="0.25">
      <c r="B5" s="146" t="s">
        <v>21</v>
      </c>
      <c r="C5" s="146"/>
      <c r="D5" s="146"/>
      <c r="E5" s="146"/>
      <c r="F5" s="146"/>
      <c r="G5" s="146"/>
      <c r="H5" s="146"/>
      <c r="I5" s="146"/>
    </row>
    <row r="6" spans="2:9" s="16" customFormat="1" ht="27" customHeight="1" x14ac:dyDescent="0.25">
      <c r="B6" s="5" t="s">
        <v>22</v>
      </c>
      <c r="C6" s="5" t="s">
        <v>100</v>
      </c>
      <c r="D6" s="151" t="s">
        <v>23</v>
      </c>
      <c r="E6" s="152"/>
      <c r="F6" s="4" t="s">
        <v>30</v>
      </c>
      <c r="G6" s="5" t="s">
        <v>25</v>
      </c>
      <c r="H6" s="5" t="s">
        <v>26</v>
      </c>
      <c r="I6" s="5" t="s">
        <v>129</v>
      </c>
    </row>
    <row r="7" spans="2:9" ht="56.1" customHeight="1" x14ac:dyDescent="0.25">
      <c r="B7" s="5">
        <v>1</v>
      </c>
      <c r="C7" s="1"/>
      <c r="D7" s="153"/>
      <c r="E7" s="154"/>
      <c r="F7" s="49"/>
      <c r="G7" s="77"/>
      <c r="H7" s="77"/>
      <c r="I7" s="1"/>
    </row>
    <row r="8" spans="2:9" ht="56.1" customHeight="1" x14ac:dyDescent="0.25">
      <c r="B8" s="5">
        <v>2</v>
      </c>
      <c r="C8" s="1"/>
      <c r="D8" s="153"/>
      <c r="E8" s="154"/>
      <c r="F8" s="50"/>
      <c r="G8" s="77"/>
      <c r="H8" s="77"/>
      <c r="I8" s="1"/>
    </row>
    <row r="9" spans="2:9" ht="56.1" customHeight="1" x14ac:dyDescent="0.25">
      <c r="B9" s="5">
        <v>3</v>
      </c>
      <c r="C9" s="1"/>
      <c r="D9" s="153"/>
      <c r="E9" s="154"/>
      <c r="F9" s="50"/>
      <c r="G9" s="77"/>
      <c r="H9" s="77"/>
      <c r="I9" s="1"/>
    </row>
    <row r="10" spans="2:9" ht="56.1" customHeight="1" x14ac:dyDescent="0.25">
      <c r="B10" s="5">
        <v>4</v>
      </c>
      <c r="C10" s="1"/>
      <c r="D10" s="153"/>
      <c r="E10" s="154"/>
      <c r="F10" s="50"/>
      <c r="G10" s="77"/>
      <c r="H10" s="77"/>
      <c r="I10" s="1"/>
    </row>
    <row r="11" spans="2:9" ht="56.1" customHeight="1" x14ac:dyDescent="0.25">
      <c r="B11" s="5">
        <v>5</v>
      </c>
      <c r="C11" s="1"/>
      <c r="D11" s="153"/>
      <c r="E11" s="154"/>
      <c r="F11" s="50"/>
      <c r="G11" s="77"/>
      <c r="H11" s="77"/>
      <c r="I11" s="1"/>
    </row>
    <row r="12" spans="2:9" ht="56.1" customHeight="1" x14ac:dyDescent="0.25">
      <c r="B12" s="5">
        <v>6</v>
      </c>
      <c r="C12" s="1"/>
      <c r="D12" s="153"/>
      <c r="E12" s="154"/>
      <c r="F12" s="50"/>
      <c r="G12" s="77"/>
      <c r="H12" s="77"/>
      <c r="I12" s="1"/>
    </row>
    <row r="13" spans="2:9" ht="56.1" customHeight="1" x14ac:dyDescent="0.25">
      <c r="B13" s="5">
        <v>7</v>
      </c>
      <c r="C13" s="1"/>
      <c r="D13" s="153"/>
      <c r="E13" s="154"/>
      <c r="F13" s="50"/>
      <c r="G13" s="77"/>
      <c r="H13" s="77"/>
      <c r="I13" s="1"/>
    </row>
    <row r="14" spans="2:9" ht="56.1" customHeight="1" x14ac:dyDescent="0.25">
      <c r="B14" s="5">
        <v>8</v>
      </c>
      <c r="C14" s="1"/>
      <c r="D14" s="153"/>
      <c r="E14" s="154"/>
      <c r="F14" s="50"/>
      <c r="G14" s="77"/>
      <c r="H14" s="77"/>
      <c r="I14" s="1"/>
    </row>
    <row r="15" spans="2:9" ht="56.1" customHeight="1" x14ac:dyDescent="0.25">
      <c r="B15" s="5">
        <v>9</v>
      </c>
      <c r="C15" s="1"/>
      <c r="D15" s="153"/>
      <c r="E15" s="154"/>
      <c r="F15" s="50"/>
      <c r="G15" s="77"/>
      <c r="H15" s="77"/>
      <c r="I15" s="1"/>
    </row>
    <row r="16" spans="2:9" ht="56.1" customHeight="1" x14ac:dyDescent="0.25">
      <c r="B16" s="5">
        <v>10</v>
      </c>
      <c r="C16" s="1"/>
      <c r="D16" s="153"/>
      <c r="E16" s="154"/>
      <c r="F16" s="50"/>
      <c r="G16" s="77"/>
      <c r="H16" s="77"/>
      <c r="I16" s="1"/>
    </row>
    <row r="17" spans="2:9" x14ac:dyDescent="0.25">
      <c r="B17" s="148" t="s">
        <v>130</v>
      </c>
      <c r="C17" s="148"/>
      <c r="D17" s="148"/>
      <c r="E17" s="148"/>
      <c r="F17" s="3"/>
      <c r="G17" s="20"/>
      <c r="H17" s="20"/>
      <c r="I17" s="20"/>
    </row>
    <row r="19" spans="2:9" ht="28.15" customHeight="1" x14ac:dyDescent="0.25">
      <c r="B19" s="149" t="s">
        <v>63</v>
      </c>
      <c r="C19" s="150"/>
      <c r="D19" s="150"/>
      <c r="E19" s="150"/>
      <c r="F19" s="150"/>
      <c r="G19" s="150"/>
      <c r="H19" s="150"/>
      <c r="I19" s="150"/>
    </row>
    <row r="22" spans="2:9" x14ac:dyDescent="0.25">
      <c r="B22" s="155"/>
      <c r="C22" s="155"/>
      <c r="D22" s="155"/>
      <c r="E22" s="22"/>
      <c r="F22" s="23"/>
      <c r="G22" s="22"/>
      <c r="H22" s="22"/>
      <c r="I22" s="22"/>
    </row>
    <row r="23" spans="2:9" x14ac:dyDescent="0.25">
      <c r="B23" s="144" t="s">
        <v>16</v>
      </c>
      <c r="C23" s="144"/>
      <c r="E23" s="145" t="s">
        <v>17</v>
      </c>
      <c r="F23" s="145"/>
      <c r="G23" s="145"/>
      <c r="H23" s="136" t="s">
        <v>18</v>
      </c>
      <c r="I23" s="136"/>
    </row>
  </sheetData>
  <sheetProtection formatCells="0"/>
  <mergeCells count="20">
    <mergeCell ref="B2:I2"/>
    <mergeCell ref="D8:E8"/>
    <mergeCell ref="D9:E9"/>
    <mergeCell ref="D10:E10"/>
    <mergeCell ref="D11:E11"/>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s>
  <conditionalFormatting sqref="F7:F16">
    <cfRule type="containsText" dxfId="178" priority="1" operator="containsText" text="sAbw">
      <formula>NOT(ISERROR(SEARCH("sAbw",F7)))</formula>
    </cfRule>
    <cfRule type="containsText" dxfId="177" priority="2" operator="containsText" text="lAbw">
      <formula>NOT(ISERROR(SEARCH("lAbw",F7)))</formula>
    </cfRule>
    <cfRule type="containsText" dxfId="176"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2023&amp;C&amp;G&amp;R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A1:M124"/>
  <sheetViews>
    <sheetView tabSelected="1" zoomScale="50" zoomScaleNormal="50" workbookViewId="0">
      <pane ySplit="7" topLeftCell="A8" activePane="bottomLeft" state="frozen"/>
      <selection activeCell="D43" sqref="D43"/>
      <selection pane="bottomLeft" activeCell="M12" sqref="M12"/>
    </sheetView>
  </sheetViews>
  <sheetFormatPr baseColWidth="10" defaultColWidth="8.85546875" defaultRowHeight="12.75" x14ac:dyDescent="0.2"/>
  <cols>
    <col min="1" max="1" width="1.140625" style="42" customWidth="1"/>
    <col min="2" max="2" width="8.7109375" style="87" customWidth="1"/>
    <col min="3" max="4" width="18.28515625" style="88" hidden="1" customWidth="1"/>
    <col min="5" max="5" width="12.7109375" style="89" customWidth="1"/>
    <col min="6" max="7" width="40.7109375" style="42" customWidth="1"/>
    <col min="8" max="10" width="9.7109375" style="42" customWidth="1"/>
    <col min="11" max="11" width="10.28515625" style="42" customWidth="1"/>
    <col min="12" max="12" width="10.7109375" style="42" customWidth="1"/>
    <col min="13" max="13" width="52.7109375" style="42" customWidth="1"/>
    <col min="14" max="14" width="1.140625" style="42" customWidth="1"/>
    <col min="15" max="16384" width="8.85546875" style="42"/>
  </cols>
  <sheetData>
    <row r="1" spans="1:13" s="82" customFormat="1" ht="6" customHeight="1" x14ac:dyDescent="0.25">
      <c r="A1" s="60"/>
      <c r="B1" s="81"/>
      <c r="C1" s="59"/>
      <c r="D1" s="59"/>
      <c r="E1" s="60"/>
      <c r="F1" s="60"/>
      <c r="G1" s="59"/>
      <c r="H1" s="60"/>
      <c r="I1" s="60"/>
      <c r="J1" s="60"/>
      <c r="K1" s="60"/>
      <c r="L1" s="60"/>
      <c r="M1" s="60"/>
    </row>
    <row r="2" spans="1:13" s="83" customFormat="1" ht="18" customHeight="1" x14ac:dyDescent="0.25">
      <c r="A2" s="61"/>
      <c r="B2" s="160" t="str">
        <f>"Checkliste "&amp;_RLV&amp;""</f>
        <v>Checkliste  Verarbeitung Heimtiernahrung</v>
      </c>
      <c r="C2" s="160"/>
      <c r="D2" s="160"/>
      <c r="E2" s="160"/>
      <c r="F2" s="160"/>
      <c r="G2" s="160"/>
      <c r="H2" s="160"/>
      <c r="I2" s="160"/>
      <c r="J2" s="160"/>
      <c r="K2" s="160"/>
      <c r="L2" s="160"/>
      <c r="M2" s="160"/>
    </row>
    <row r="3" spans="1:13" s="84" customFormat="1" ht="26.25" customHeight="1" x14ac:dyDescent="0.25">
      <c r="A3" s="62"/>
      <c r="B3" s="161" t="s">
        <v>183</v>
      </c>
      <c r="C3" s="161"/>
      <c r="D3" s="161"/>
      <c r="E3" s="161"/>
      <c r="F3" s="161"/>
      <c r="G3" s="161"/>
      <c r="H3" s="161"/>
      <c r="I3" s="161"/>
      <c r="J3" s="161"/>
      <c r="K3" s="161"/>
      <c r="L3" s="161"/>
      <c r="M3" s="161"/>
    </row>
    <row r="4" spans="1:13" s="82" customFormat="1" ht="27" customHeight="1" x14ac:dyDescent="0.25">
      <c r="B4" s="63" t="s">
        <v>20</v>
      </c>
      <c r="C4" s="173"/>
      <c r="D4" s="173"/>
      <c r="E4" s="173"/>
      <c r="F4" s="173"/>
      <c r="G4" s="173"/>
      <c r="H4" s="173"/>
      <c r="I4" s="173"/>
      <c r="J4" s="173"/>
      <c r="K4" s="173"/>
      <c r="M4" s="174"/>
    </row>
    <row r="5" spans="1:13" ht="27" customHeight="1" x14ac:dyDescent="0.2">
      <c r="B5" s="142" t="s">
        <v>31</v>
      </c>
      <c r="C5" s="142"/>
      <c r="D5" s="142"/>
      <c r="E5" s="142"/>
      <c r="F5" s="142"/>
      <c r="G5" s="142"/>
      <c r="H5" s="142"/>
      <c r="I5" s="142"/>
      <c r="J5" s="142"/>
      <c r="K5" s="142"/>
      <c r="L5" s="142"/>
      <c r="M5" s="142"/>
    </row>
    <row r="6" spans="1:13" s="85" customFormat="1" ht="26.45" customHeight="1" x14ac:dyDescent="0.25">
      <c r="B6" s="162" t="s">
        <v>101</v>
      </c>
      <c r="C6" s="164" t="s">
        <v>46</v>
      </c>
      <c r="D6" s="164" t="s">
        <v>47</v>
      </c>
      <c r="E6" s="166" t="s">
        <v>33</v>
      </c>
      <c r="F6" s="164" t="s">
        <v>34</v>
      </c>
      <c r="G6" s="164" t="s">
        <v>35</v>
      </c>
      <c r="H6" s="168" t="s">
        <v>24</v>
      </c>
      <c r="I6" s="169"/>
      <c r="J6" s="169"/>
      <c r="K6" s="169"/>
      <c r="L6" s="170"/>
      <c r="M6" s="164" t="s">
        <v>76</v>
      </c>
    </row>
    <row r="7" spans="1:13" x14ac:dyDescent="0.2">
      <c r="B7" s="163"/>
      <c r="C7" s="165"/>
      <c r="D7" s="165"/>
      <c r="E7" s="167"/>
      <c r="F7" s="165"/>
      <c r="G7" s="165"/>
      <c r="H7" s="64" t="s">
        <v>39</v>
      </c>
      <c r="I7" s="64" t="s">
        <v>27</v>
      </c>
      <c r="J7" s="64" t="s">
        <v>28</v>
      </c>
      <c r="K7" s="64" t="s">
        <v>29</v>
      </c>
      <c r="L7" s="64" t="s">
        <v>36</v>
      </c>
      <c r="M7" s="165"/>
    </row>
    <row r="8" spans="1:13" s="58" customFormat="1" x14ac:dyDescent="0.2">
      <c r="B8" s="175" t="s">
        <v>99</v>
      </c>
      <c r="C8" s="176"/>
      <c r="D8" s="176"/>
      <c r="E8" s="176"/>
      <c r="F8" s="176"/>
      <c r="G8" s="176"/>
      <c r="H8" s="176"/>
      <c r="I8" s="176"/>
      <c r="J8" s="176"/>
      <c r="K8" s="176"/>
      <c r="L8" s="176"/>
      <c r="M8" s="177"/>
    </row>
    <row r="9" spans="1:13" ht="25.5" hidden="1" x14ac:dyDescent="0.2">
      <c r="B9" s="69" t="s">
        <v>32</v>
      </c>
      <c r="C9" s="35" t="s">
        <v>46</v>
      </c>
      <c r="D9" s="35" t="s">
        <v>47</v>
      </c>
      <c r="E9" s="86" t="s">
        <v>33</v>
      </c>
      <c r="F9" s="34" t="s">
        <v>34</v>
      </c>
      <c r="G9" s="26" t="s">
        <v>35</v>
      </c>
      <c r="H9" s="29" t="s">
        <v>24</v>
      </c>
      <c r="I9" s="29" t="s">
        <v>41</v>
      </c>
      <c r="J9" s="29" t="s">
        <v>42</v>
      </c>
      <c r="K9" s="29" t="s">
        <v>43</v>
      </c>
      <c r="L9" s="29" t="s">
        <v>44</v>
      </c>
      <c r="M9" s="26" t="s">
        <v>37</v>
      </c>
    </row>
    <row r="10" spans="1:13" ht="38.25" x14ac:dyDescent="0.2">
      <c r="B10" s="90" t="str">
        <f>CONCATENATE("1.",Prüfkriterien_1[[#This Row],[Hilfsspalte_Num]])</f>
        <v>1.1</v>
      </c>
      <c r="C10" s="66">
        <f>ROW()-ROW(Prüfkriterien_1[[#Headers],[Hilfsspalte_Kom]])</f>
        <v>1</v>
      </c>
      <c r="D10" s="91">
        <f>(Prüfkriterien_1[Hilfsspalte_Num]+10)/10</f>
        <v>1.1000000000000001</v>
      </c>
      <c r="E10" s="92" t="s">
        <v>138</v>
      </c>
      <c r="F10" s="93" t="s">
        <v>186</v>
      </c>
      <c r="G10" s="94" t="s">
        <v>230</v>
      </c>
      <c r="H10" s="29"/>
      <c r="I10" s="183" t="s">
        <v>38</v>
      </c>
      <c r="J10" s="183" t="s">
        <v>38</v>
      </c>
      <c r="K10" s="29"/>
      <c r="L10" s="183" t="s">
        <v>38</v>
      </c>
      <c r="M10" s="26"/>
    </row>
    <row r="11" spans="1:13" ht="63.75" x14ac:dyDescent="0.2">
      <c r="B11" s="90" t="str">
        <f>CONCATENATE("1.",Prüfkriterien_1[[#This Row],[Hilfsspalte_Num]])</f>
        <v>1.2</v>
      </c>
      <c r="C11" s="66">
        <f>ROW()-ROW(Prüfkriterien_1[[#Headers],[Hilfsspalte_Kom]])</f>
        <v>2</v>
      </c>
      <c r="D11" s="91">
        <f>(Prüfkriterien_1[Hilfsspalte_Num]+10)/10</f>
        <v>1.2</v>
      </c>
      <c r="E11" s="92" t="s">
        <v>139</v>
      </c>
      <c r="F11" s="93" t="s">
        <v>187</v>
      </c>
      <c r="G11" s="94" t="s">
        <v>231</v>
      </c>
      <c r="H11" s="29"/>
      <c r="I11" s="183" t="s">
        <v>38</v>
      </c>
      <c r="J11" s="183" t="s">
        <v>38</v>
      </c>
      <c r="K11" s="29"/>
      <c r="L11" s="183" t="s">
        <v>38</v>
      </c>
      <c r="M11" s="26"/>
    </row>
    <row r="12" spans="1:13" ht="51" x14ac:dyDescent="0.2">
      <c r="B12" s="90" t="str">
        <f>CONCATENATE("1.",Prüfkriterien_1[[#This Row],[Hilfsspalte_Num]])</f>
        <v>1.3</v>
      </c>
      <c r="C12" s="66">
        <f>ROW()-ROW(Prüfkriterien_1[[#Headers],[Hilfsspalte_Kom]])</f>
        <v>3</v>
      </c>
      <c r="D12" s="91">
        <f>(Prüfkriterien_1[Hilfsspalte_Num]+10)/10</f>
        <v>1.3</v>
      </c>
      <c r="E12" s="95" t="s">
        <v>134</v>
      </c>
      <c r="F12" s="93" t="s">
        <v>102</v>
      </c>
      <c r="G12" s="33" t="s">
        <v>232</v>
      </c>
      <c r="H12" s="29"/>
      <c r="I12" s="29"/>
      <c r="J12" s="29"/>
      <c r="K12" s="29"/>
      <c r="L12" s="29"/>
      <c r="M12" s="26"/>
    </row>
    <row r="13" spans="1:13" ht="38.25" x14ac:dyDescent="0.2">
      <c r="B13" s="96" t="str">
        <f>CONCATENATE("1.",Prüfkriterien_1[[#This Row],[Hilfsspalte_Num]])</f>
        <v>1.4</v>
      </c>
      <c r="C13" s="97">
        <f>ROW()-ROW(Prüfkriterien_1[[#Headers],[Hilfsspalte_Kom]])</f>
        <v>4</v>
      </c>
      <c r="D13" s="98">
        <f>(Prüfkriterien_1[Hilfsspalte_Num]+10)/10</f>
        <v>1.4</v>
      </c>
      <c r="E13" s="95" t="s">
        <v>140</v>
      </c>
      <c r="F13" s="93" t="s">
        <v>97</v>
      </c>
      <c r="G13" s="94" t="s">
        <v>81</v>
      </c>
      <c r="H13" s="29"/>
      <c r="I13" s="29"/>
      <c r="J13" s="29"/>
      <c r="K13" s="29"/>
      <c r="L13" s="29"/>
      <c r="M13" s="67"/>
    </row>
    <row r="14" spans="1:13" ht="102" x14ac:dyDescent="0.2">
      <c r="B14" s="96" t="str">
        <f>CONCATENATE("1.",Prüfkriterien_1[[#This Row],[Hilfsspalte_Num]])</f>
        <v>1.5</v>
      </c>
      <c r="C14" s="97">
        <f>ROW()-ROW(Prüfkriterien_1[[#Headers],[Hilfsspalte_Kom]])</f>
        <v>5</v>
      </c>
      <c r="D14" s="98">
        <f>(Prüfkriterien_1[Hilfsspalte_Num]+10)/10</f>
        <v>1.5</v>
      </c>
      <c r="E14" s="95" t="s">
        <v>148</v>
      </c>
      <c r="F14" s="93" t="s">
        <v>184</v>
      </c>
      <c r="G14" s="94" t="s">
        <v>229</v>
      </c>
      <c r="H14" s="29"/>
      <c r="I14" s="29"/>
      <c r="J14" s="29"/>
      <c r="K14" s="29"/>
      <c r="L14" s="29"/>
      <c r="M14" s="67"/>
    </row>
    <row r="15" spans="1:13" ht="38.25" x14ac:dyDescent="0.2">
      <c r="B15" s="96" t="str">
        <f>CONCATENATE("1.",Prüfkriterien_1[[#This Row],[Hilfsspalte_Num]])</f>
        <v>1.6</v>
      </c>
      <c r="C15" s="97">
        <f>ROW()-ROW(Prüfkriterien_1[[#Headers],[Hilfsspalte_Kom]])</f>
        <v>6</v>
      </c>
      <c r="D15" s="98">
        <f>(Prüfkriterien_1[Hilfsspalte_Num]+10)/10</f>
        <v>1.6</v>
      </c>
      <c r="E15" s="95" t="s">
        <v>148</v>
      </c>
      <c r="F15" s="93" t="s">
        <v>185</v>
      </c>
      <c r="G15" s="99" t="s">
        <v>193</v>
      </c>
      <c r="H15" s="29"/>
      <c r="I15" s="29"/>
      <c r="J15" s="29"/>
      <c r="K15" s="29"/>
      <c r="L15" s="29"/>
      <c r="M15" s="67"/>
    </row>
    <row r="16" spans="1:13" ht="38.25" x14ac:dyDescent="0.2">
      <c r="B16" s="96" t="str">
        <f>CONCATENATE("1.",Prüfkriterien_1[[#This Row],[Hilfsspalte_Num]])</f>
        <v>1.7</v>
      </c>
      <c r="C16" s="97">
        <f>ROW()-ROW(Prüfkriterien_1[[#Headers],[Hilfsspalte_Kom]])</f>
        <v>7</v>
      </c>
      <c r="D16" s="98">
        <f>(Prüfkriterien_1[Hilfsspalte_Num]+10)/10</f>
        <v>1.7</v>
      </c>
      <c r="E16" s="95" t="s">
        <v>148</v>
      </c>
      <c r="F16" s="100" t="s">
        <v>194</v>
      </c>
      <c r="G16" s="101" t="s">
        <v>193</v>
      </c>
      <c r="H16" s="29"/>
      <c r="I16" s="29"/>
      <c r="J16" s="29"/>
      <c r="K16" s="29"/>
      <c r="L16" s="29"/>
      <c r="M16" s="67"/>
    </row>
    <row r="17" spans="2:13" ht="25.5" x14ac:dyDescent="0.2">
      <c r="B17" s="102" t="str">
        <f>CONCATENATE("1.",Prüfkriterien_1[[#This Row],[Hilfsspalte_Num]])</f>
        <v>1.8</v>
      </c>
      <c r="C17" s="103">
        <f>ROW()-ROW(Prüfkriterien_1[[#Headers],[Hilfsspalte_Kom]])</f>
        <v>8</v>
      </c>
      <c r="D17" s="104">
        <f>(Prüfkriterien_1[Hilfsspalte_Num]+10)/10</f>
        <v>1.8</v>
      </c>
      <c r="E17" s="95" t="s">
        <v>188</v>
      </c>
      <c r="F17" s="100" t="s">
        <v>227</v>
      </c>
      <c r="G17" s="101" t="s">
        <v>189</v>
      </c>
      <c r="H17" s="29"/>
      <c r="I17" s="29"/>
      <c r="J17" s="29"/>
      <c r="K17" s="29"/>
      <c r="L17" s="29"/>
      <c r="M17" s="67"/>
    </row>
    <row r="18" spans="2:13" s="58" customFormat="1" ht="38.25" x14ac:dyDescent="0.2">
      <c r="B18" s="105" t="str">
        <f>CONCATENATE("1.",Prüfkriterien_1[[#This Row],[Hilfsspalte_Num]])</f>
        <v>1.9</v>
      </c>
      <c r="C18" s="106">
        <f>ROW()-ROW(Prüfkriterien_1[[#Headers],[Hilfsspalte_Kom]])</f>
        <v>9</v>
      </c>
      <c r="D18" s="107">
        <f>(Prüfkriterien_1[Hilfsspalte_Num]+10)/10</f>
        <v>1.9</v>
      </c>
      <c r="E18" s="95" t="s">
        <v>162</v>
      </c>
      <c r="F18" s="93" t="s">
        <v>141</v>
      </c>
      <c r="G18" s="93" t="s">
        <v>98</v>
      </c>
      <c r="H18" s="29"/>
      <c r="I18" s="29"/>
      <c r="J18" s="29"/>
      <c r="K18" s="29"/>
      <c r="L18" s="29"/>
      <c r="M18" s="68"/>
    </row>
    <row r="19" spans="2:13" s="58" customFormat="1" ht="76.5" x14ac:dyDescent="0.2">
      <c r="B19" s="105" t="str">
        <f>CONCATENATE("1.",Prüfkriterien_1[[#This Row],[Hilfsspalte_Num]])</f>
        <v>1.10</v>
      </c>
      <c r="C19" s="106">
        <f>ROW()-ROW(Prüfkriterien_1[[#Headers],[Hilfsspalte_Kom]])</f>
        <v>10</v>
      </c>
      <c r="D19" s="107">
        <f>(Prüfkriterien_1[Hilfsspalte_Num]+10)/10</f>
        <v>2</v>
      </c>
      <c r="E19" s="95" t="s">
        <v>163</v>
      </c>
      <c r="F19" s="100" t="s">
        <v>149</v>
      </c>
      <c r="G19" s="100" t="s">
        <v>131</v>
      </c>
      <c r="H19" s="29"/>
      <c r="I19" s="29"/>
      <c r="J19" s="29"/>
      <c r="K19" s="29"/>
      <c r="L19" s="29"/>
      <c r="M19" s="68"/>
    </row>
    <row r="20" spans="2:13" s="58" customFormat="1" ht="76.5" x14ac:dyDescent="0.2">
      <c r="B20" s="105" t="str">
        <f>CONCATENATE("1.",Prüfkriterien_1[[#This Row],[Hilfsspalte_Num]])</f>
        <v>1.11</v>
      </c>
      <c r="C20" s="106">
        <f>ROW()-ROW(Prüfkriterien_1[[#Headers],[Hilfsspalte_Kom]])</f>
        <v>11</v>
      </c>
      <c r="D20" s="107">
        <f>(Prüfkriterien_1[Hilfsspalte_Num]+10)/10</f>
        <v>2.1</v>
      </c>
      <c r="E20" s="95" t="s">
        <v>163</v>
      </c>
      <c r="F20" s="100" t="s">
        <v>150</v>
      </c>
      <c r="G20" s="100" t="s">
        <v>131</v>
      </c>
      <c r="H20" s="29"/>
      <c r="I20" s="29"/>
      <c r="J20" s="29"/>
      <c r="K20" s="29"/>
      <c r="L20" s="29"/>
      <c r="M20" s="68"/>
    </row>
    <row r="21" spans="2:13" ht="63.75" x14ac:dyDescent="0.2">
      <c r="B21" s="96" t="str">
        <f>CONCATENATE("1.",Prüfkriterien_1[[#This Row],[Hilfsspalte_Num]])</f>
        <v>1.12</v>
      </c>
      <c r="C21" s="97">
        <f>ROW()-ROW(Prüfkriterien_1[[#Headers],[Hilfsspalte_Kom]])</f>
        <v>12</v>
      </c>
      <c r="D21" s="98">
        <f>(Prüfkriterien_1[Hilfsspalte_Num]+10)/10</f>
        <v>2.2000000000000002</v>
      </c>
      <c r="E21" s="95" t="s">
        <v>137</v>
      </c>
      <c r="F21" s="93" t="s">
        <v>147</v>
      </c>
      <c r="G21" s="108" t="s">
        <v>182</v>
      </c>
      <c r="H21" s="29"/>
      <c r="I21" s="29"/>
      <c r="J21" s="29"/>
      <c r="K21" s="29"/>
      <c r="L21" s="29"/>
      <c r="M21" s="67"/>
    </row>
    <row r="22" spans="2:13" ht="38.25" x14ac:dyDescent="0.2">
      <c r="B22" s="96" t="str">
        <f>CONCATENATE("1.",Prüfkriterien_1[[#This Row],[Hilfsspalte_Num]])</f>
        <v>1.13</v>
      </c>
      <c r="C22" s="97">
        <f>ROW()-ROW(Prüfkriterien_1[[#Headers],[Hilfsspalte_Kom]])</f>
        <v>13</v>
      </c>
      <c r="D22" s="98">
        <f>(Prüfkriterien_1[Hilfsspalte_Num]+10)/10</f>
        <v>2.2999999999999998</v>
      </c>
      <c r="E22" s="95" t="s">
        <v>151</v>
      </c>
      <c r="F22" s="93" t="s">
        <v>82</v>
      </c>
      <c r="G22" s="94" t="s">
        <v>83</v>
      </c>
      <c r="H22" s="29"/>
      <c r="I22" s="29"/>
      <c r="J22" s="29"/>
      <c r="K22" s="29"/>
      <c r="L22" s="29"/>
      <c r="M22" s="67"/>
    </row>
    <row r="23" spans="2:13" ht="153" x14ac:dyDescent="0.2">
      <c r="B23" s="96" t="str">
        <f>CONCATENATE("1.",Prüfkriterien_1[[#This Row],[Hilfsspalte_Num]])</f>
        <v>1.14</v>
      </c>
      <c r="C23" s="97">
        <f>ROW()-ROW(Prüfkriterien_1[[#Headers],[Hilfsspalte_Kom]])</f>
        <v>14</v>
      </c>
      <c r="D23" s="98">
        <f>(Prüfkriterien_1[Hilfsspalte_Num]+10)/10</f>
        <v>2.4</v>
      </c>
      <c r="E23" s="95" t="s">
        <v>136</v>
      </c>
      <c r="F23" s="109" t="s">
        <v>135</v>
      </c>
      <c r="G23" s="108" t="s">
        <v>195</v>
      </c>
      <c r="H23" s="29"/>
      <c r="I23" s="29"/>
      <c r="J23" s="29"/>
      <c r="K23" s="29"/>
      <c r="L23" s="29"/>
      <c r="M23" s="67"/>
    </row>
    <row r="24" spans="2:13" ht="51" x14ac:dyDescent="0.2">
      <c r="B24" s="110" t="str">
        <f>CONCATENATE("1.",Prüfkriterien_1[[#This Row],[Hilfsspalte_Num]])</f>
        <v>1.15</v>
      </c>
      <c r="C24" s="111">
        <f>ROW()-ROW(Prüfkriterien_1[[#Headers],[Hilfsspalte_Kom]])</f>
        <v>15</v>
      </c>
      <c r="D24" s="112">
        <f>(Prüfkriterien_1[Hilfsspalte_Num]+10)/10</f>
        <v>2.5</v>
      </c>
      <c r="E24" s="95" t="s">
        <v>136</v>
      </c>
      <c r="F24" s="93" t="s">
        <v>123</v>
      </c>
      <c r="G24" s="94" t="s">
        <v>104</v>
      </c>
      <c r="H24" s="29"/>
      <c r="I24" s="29"/>
      <c r="J24" s="29"/>
      <c r="K24" s="29"/>
      <c r="L24" s="29"/>
      <c r="M24" s="75"/>
    </row>
    <row r="25" spans="2:13" ht="51" x14ac:dyDescent="0.2">
      <c r="B25" s="96" t="str">
        <f>CONCATENATE("1.",Prüfkriterien_1[[#This Row],[Hilfsspalte_Num]])</f>
        <v>1.16</v>
      </c>
      <c r="C25" s="97">
        <f>ROW()-ROW(Prüfkriterien_1[[#Headers],[Hilfsspalte_Kom]])</f>
        <v>16</v>
      </c>
      <c r="D25" s="98">
        <f>(Prüfkriterien_1[Hilfsspalte_Num]+10)/10</f>
        <v>2.6</v>
      </c>
      <c r="E25" s="95" t="s">
        <v>136</v>
      </c>
      <c r="F25" s="93" t="s">
        <v>190</v>
      </c>
      <c r="G25" s="93" t="s">
        <v>228</v>
      </c>
      <c r="H25" s="76"/>
      <c r="I25" s="76"/>
      <c r="J25" s="76"/>
      <c r="K25" s="76"/>
      <c r="L25" s="76"/>
      <c r="M25" s="56"/>
    </row>
    <row r="26" spans="2:13" ht="63.75" x14ac:dyDescent="0.2">
      <c r="B26" s="65" t="str">
        <f>CONCATENATE("1.",Prüfkriterien_1[[#This Row],[Hilfsspalte_Num]])</f>
        <v>1.17</v>
      </c>
      <c r="C26" s="66">
        <f>ROW()-ROW(Prüfkriterien_1[[#Headers],[Hilfsspalte_Kom]])</f>
        <v>17</v>
      </c>
      <c r="D26" s="91">
        <f>(Prüfkriterien_1[Hilfsspalte_Num]+10)/10</f>
        <v>2.7</v>
      </c>
      <c r="E26" s="95" t="s">
        <v>164</v>
      </c>
      <c r="F26" s="113" t="s">
        <v>132</v>
      </c>
      <c r="G26" s="94" t="s">
        <v>226</v>
      </c>
      <c r="H26" s="29"/>
      <c r="I26" s="29"/>
      <c r="J26" s="29"/>
      <c r="K26" s="29"/>
      <c r="L26" s="29"/>
      <c r="M26" s="26"/>
    </row>
    <row r="27" spans="2:13" ht="63.75" x14ac:dyDescent="0.2">
      <c r="B27" s="65" t="str">
        <f>CONCATENATE("1.",Prüfkriterien_1[[#This Row],[Hilfsspalte_Num]])</f>
        <v>1.18</v>
      </c>
      <c r="C27" s="66">
        <f>ROW()-ROW(Prüfkriterien_1[[#Headers],[Hilfsspalte_Kom]])</f>
        <v>18</v>
      </c>
      <c r="D27" s="91">
        <f>(Prüfkriterien_1[Hilfsspalte_Num]+10)/10</f>
        <v>2.8</v>
      </c>
      <c r="E27" s="95" t="s">
        <v>165</v>
      </c>
      <c r="F27" s="32" t="s">
        <v>84</v>
      </c>
      <c r="G27" s="33" t="s">
        <v>103</v>
      </c>
      <c r="H27" s="29"/>
      <c r="I27" s="29"/>
      <c r="J27" s="29"/>
      <c r="K27" s="29"/>
      <c r="L27" s="29"/>
      <c r="M27" s="34"/>
    </row>
    <row r="28" spans="2:13" ht="38.25" x14ac:dyDescent="0.2">
      <c r="B28" s="65" t="str">
        <f>CONCATENATE("1.",Prüfkriterien_1[[#This Row],[Hilfsspalte_Num]])</f>
        <v>1.19</v>
      </c>
      <c r="C28" s="66">
        <f>ROW()-ROW(Prüfkriterien_1[[#Headers],[Hilfsspalte_Kom]])</f>
        <v>19</v>
      </c>
      <c r="D28" s="91">
        <f>(Prüfkriterien_1[Hilfsspalte_Num]+10)/10</f>
        <v>2.9</v>
      </c>
      <c r="E28" s="114" t="s">
        <v>166</v>
      </c>
      <c r="F28" s="94" t="s">
        <v>88</v>
      </c>
      <c r="G28" s="33" t="s">
        <v>191</v>
      </c>
      <c r="H28" s="29"/>
      <c r="I28" s="29"/>
      <c r="J28" s="29"/>
      <c r="K28" s="29"/>
      <c r="L28" s="29"/>
      <c r="M28" s="34"/>
    </row>
    <row r="29" spans="2:13" ht="51" x14ac:dyDescent="0.2">
      <c r="B29" s="115" t="str">
        <f>CONCATENATE("1.",Prüfkriterien_1[[#This Row],[Hilfsspalte_Num]])</f>
        <v>1.20</v>
      </c>
      <c r="C29" s="116">
        <f>ROW()-ROW(Prüfkriterien_1[[#Headers],[Hilfsspalte_Kom]])</f>
        <v>20</v>
      </c>
      <c r="D29" s="117">
        <f>(Prüfkriterien_1[Hilfsspalte_Num]+10)/10</f>
        <v>3</v>
      </c>
      <c r="E29" s="114" t="s">
        <v>167</v>
      </c>
      <c r="F29" s="94" t="s">
        <v>93</v>
      </c>
      <c r="G29" s="94" t="s">
        <v>192</v>
      </c>
      <c r="H29" s="29"/>
      <c r="I29" s="29"/>
      <c r="J29" s="29"/>
      <c r="K29" s="29"/>
      <c r="L29" s="29"/>
      <c r="M29" s="78"/>
    </row>
    <row r="30" spans="2:13" ht="38.25" x14ac:dyDescent="0.2">
      <c r="B30" s="65" t="str">
        <f>CONCATENATE("1.",Prüfkriterien_1[[#This Row],[Hilfsspalte_Num]])</f>
        <v>1.21</v>
      </c>
      <c r="C30" s="66">
        <f>ROW()-ROW(Prüfkriterien_1[[#Headers],[Hilfsspalte_Kom]])</f>
        <v>21</v>
      </c>
      <c r="D30" s="91">
        <f>(Prüfkriterien_1[Hilfsspalte_Num]+10)/10</f>
        <v>3.1</v>
      </c>
      <c r="E30" s="114" t="s">
        <v>167</v>
      </c>
      <c r="F30" s="33" t="s">
        <v>94</v>
      </c>
      <c r="G30" s="94" t="s">
        <v>95</v>
      </c>
      <c r="H30" s="29"/>
      <c r="I30" s="29"/>
      <c r="J30" s="29"/>
      <c r="K30" s="29"/>
      <c r="L30" s="29"/>
      <c r="M30" s="34"/>
    </row>
    <row r="31" spans="2:13" x14ac:dyDescent="0.2">
      <c r="B31" s="178" t="s">
        <v>85</v>
      </c>
      <c r="C31" s="178"/>
      <c r="D31" s="178"/>
      <c r="E31" s="178"/>
      <c r="F31" s="178"/>
      <c r="G31" s="178"/>
      <c r="H31" s="178"/>
      <c r="I31" s="178"/>
      <c r="J31" s="178"/>
      <c r="K31" s="178"/>
      <c r="L31" s="178"/>
      <c r="M31" s="178"/>
    </row>
    <row r="32" spans="2:13" s="70" customFormat="1" hidden="1" x14ac:dyDescent="0.2">
      <c r="B32" s="69" t="s">
        <v>41</v>
      </c>
      <c r="C32" s="35" t="s">
        <v>42</v>
      </c>
      <c r="D32" s="35" t="s">
        <v>43</v>
      </c>
      <c r="E32" s="25" t="s">
        <v>44</v>
      </c>
      <c r="F32" s="26" t="s">
        <v>45</v>
      </c>
      <c r="G32" s="26" t="s">
        <v>48</v>
      </c>
      <c r="H32" s="29" t="s">
        <v>49</v>
      </c>
      <c r="I32" s="29" t="s">
        <v>50</v>
      </c>
      <c r="J32" s="29" t="s">
        <v>51</v>
      </c>
      <c r="K32" s="29" t="s">
        <v>52</v>
      </c>
      <c r="L32" s="29" t="s">
        <v>53</v>
      </c>
      <c r="M32" s="26" t="s">
        <v>54</v>
      </c>
    </row>
    <row r="33" spans="2:13" s="70" customFormat="1" ht="89.25" x14ac:dyDescent="0.2">
      <c r="B33" s="65" t="str">
        <f>CONCATENATE("2.",Prüfkriterien_2[[#This Row],[Spalte2]])</f>
        <v>2.1</v>
      </c>
      <c r="C33" s="66">
        <f>ROW()-ROW(Prüfkriterien_2[[#Headers],[Spalte3]])</f>
        <v>1</v>
      </c>
      <c r="D33" s="91">
        <f>(Prüfkriterien_2[[#This Row],[Spalte2]]+20)/10</f>
        <v>2.1</v>
      </c>
      <c r="E33" s="95" t="s">
        <v>152</v>
      </c>
      <c r="F33" s="118" t="s">
        <v>153</v>
      </c>
      <c r="G33" s="119" t="s">
        <v>154</v>
      </c>
      <c r="H33" s="29"/>
      <c r="I33" s="29"/>
      <c r="J33" s="29"/>
      <c r="K33" s="29"/>
      <c r="L33" s="29"/>
      <c r="M33" s="34"/>
    </row>
    <row r="34" spans="2:13" s="70" customFormat="1" ht="51" x14ac:dyDescent="0.2">
      <c r="B34" s="65" t="str">
        <f>CONCATENATE("2.",Prüfkriterien_2[[#This Row],[Spalte2]])</f>
        <v>2.2</v>
      </c>
      <c r="C34" s="66">
        <f>ROW()-ROW(Prüfkriterien_2[[#Headers],[Spalte3]])</f>
        <v>2</v>
      </c>
      <c r="D34" s="91">
        <f>(Prüfkriterien_2[[#This Row],[Spalte2]]+20)/10</f>
        <v>2.2000000000000002</v>
      </c>
      <c r="E34" s="114" t="s">
        <v>105</v>
      </c>
      <c r="F34" s="108" t="s">
        <v>142</v>
      </c>
      <c r="G34" s="33" t="s">
        <v>196</v>
      </c>
      <c r="H34" s="29"/>
      <c r="I34" s="182"/>
      <c r="J34" s="182"/>
      <c r="K34" s="29"/>
      <c r="L34" s="29"/>
      <c r="M34" s="34"/>
    </row>
    <row r="35" spans="2:13" s="70" customFormat="1" ht="51" x14ac:dyDescent="0.2">
      <c r="B35" s="65" t="str">
        <f>CONCATENATE("2.",Prüfkriterien_2[[#This Row],[Spalte2]])</f>
        <v>2.3</v>
      </c>
      <c r="C35" s="66">
        <f>ROW()-ROW(Prüfkriterien_2[[#Headers],[Spalte3]])</f>
        <v>3</v>
      </c>
      <c r="D35" s="91">
        <f>(Prüfkriterien_2[[#This Row],[Spalte2]]+20)/10</f>
        <v>2.2999999999999998</v>
      </c>
      <c r="E35" s="114" t="s">
        <v>106</v>
      </c>
      <c r="F35" s="108" t="s">
        <v>143</v>
      </c>
      <c r="G35" s="33" t="s">
        <v>197</v>
      </c>
      <c r="H35" s="29"/>
      <c r="I35" s="182"/>
      <c r="J35" s="182"/>
      <c r="K35" s="29"/>
      <c r="L35" s="29"/>
      <c r="M35" s="34"/>
    </row>
    <row r="36" spans="2:13" s="70" customFormat="1" ht="63.75" x14ac:dyDescent="0.2">
      <c r="B36" s="120" t="str">
        <f>CONCATENATE("2.",Prüfkriterien_2[[#This Row],[Spalte2]])</f>
        <v>2.4</v>
      </c>
      <c r="C36" s="66">
        <f>ROW()-ROW(Prüfkriterien_2[[#Headers],[Spalte3]])</f>
        <v>4</v>
      </c>
      <c r="D36" s="91">
        <f>(Prüfkriterien_2[[#This Row],[Spalte2]]+20)/10</f>
        <v>2.4</v>
      </c>
      <c r="E36" s="114" t="s">
        <v>168</v>
      </c>
      <c r="F36" s="108" t="s">
        <v>198</v>
      </c>
      <c r="G36" s="33" t="s">
        <v>199</v>
      </c>
      <c r="H36" s="29"/>
      <c r="I36" s="29"/>
      <c r="J36" s="29"/>
      <c r="K36" s="29"/>
      <c r="L36" s="29"/>
      <c r="M36" s="79"/>
    </row>
    <row r="37" spans="2:13" s="70" customFormat="1" ht="51" x14ac:dyDescent="0.2">
      <c r="B37" s="120" t="str">
        <f>CONCATENATE("2.",Prüfkriterien_2[[#This Row],[Spalte2]])</f>
        <v>2.5</v>
      </c>
      <c r="C37" s="66">
        <f>ROW()-ROW(Prüfkriterien_2[[#Headers],[Spalte3]])</f>
        <v>5</v>
      </c>
      <c r="D37" s="91">
        <f>(Prüfkriterien_2[[#This Row],[Spalte2]]+20)/10</f>
        <v>2.5</v>
      </c>
      <c r="E37" s="114" t="s">
        <v>169</v>
      </c>
      <c r="F37" s="121" t="s">
        <v>86</v>
      </c>
      <c r="G37" s="33" t="s">
        <v>200</v>
      </c>
      <c r="H37" s="29"/>
      <c r="I37" s="183" t="s">
        <v>38</v>
      </c>
      <c r="J37" s="183" t="s">
        <v>38</v>
      </c>
      <c r="K37" s="29"/>
      <c r="L37" s="29"/>
      <c r="M37" s="79"/>
    </row>
    <row r="38" spans="2:13" s="70" customFormat="1" ht="25.5" x14ac:dyDescent="0.2">
      <c r="B38" s="120" t="str">
        <f>CONCATENATE("2.",Prüfkriterien_2[[#This Row],[Spalte2]])</f>
        <v>2.6</v>
      </c>
      <c r="C38" s="66">
        <f>ROW()-ROW(Prüfkriterien_2[[#Headers],[Spalte3]])</f>
        <v>6</v>
      </c>
      <c r="D38" s="91">
        <f>(Prüfkriterien_2[[#This Row],[Spalte2]]+20)/10</f>
        <v>2.6</v>
      </c>
      <c r="E38" s="114" t="s">
        <v>169</v>
      </c>
      <c r="F38" s="121" t="s">
        <v>87</v>
      </c>
      <c r="G38" s="33" t="s">
        <v>201</v>
      </c>
      <c r="H38" s="29"/>
      <c r="I38" s="183" t="s">
        <v>38</v>
      </c>
      <c r="J38" s="183" t="s">
        <v>38</v>
      </c>
      <c r="K38" s="29"/>
      <c r="L38" s="29"/>
      <c r="M38" s="79"/>
    </row>
    <row r="39" spans="2:13" s="70" customFormat="1" ht="25.5" x14ac:dyDescent="0.2">
      <c r="B39" s="120" t="str">
        <f>CONCATENATE("2.",Prüfkriterien_2[[#This Row],[Spalte2]])</f>
        <v>2.7</v>
      </c>
      <c r="C39" s="66">
        <f>ROW()-ROW(Prüfkriterien_2[[#Headers],[Spalte3]])</f>
        <v>7</v>
      </c>
      <c r="D39" s="91">
        <f>(Prüfkriterien_2[[#This Row],[Spalte2]]+20)/10</f>
        <v>2.7</v>
      </c>
      <c r="E39" s="114" t="s">
        <v>169</v>
      </c>
      <c r="F39" s="108" t="s">
        <v>144</v>
      </c>
      <c r="G39" s="33" t="s">
        <v>201</v>
      </c>
      <c r="H39" s="29"/>
      <c r="I39" s="183" t="s">
        <v>38</v>
      </c>
      <c r="J39" s="183" t="s">
        <v>38</v>
      </c>
      <c r="K39" s="29"/>
      <c r="L39" s="29"/>
      <c r="M39" s="79"/>
    </row>
    <row r="40" spans="2:13" s="70" customFormat="1" ht="38.25" x14ac:dyDescent="0.2">
      <c r="B40" s="120" t="str">
        <f>CONCATENATE("2.",Prüfkriterien_2[[#This Row],[Spalte2]])</f>
        <v>2.8</v>
      </c>
      <c r="C40" s="66">
        <f>ROW()-ROW(Prüfkriterien_2[[#Headers],[Spalte3]])</f>
        <v>8</v>
      </c>
      <c r="D40" s="91">
        <f>(Prüfkriterien_2[[#This Row],[Spalte2]]+20)/10</f>
        <v>2.8</v>
      </c>
      <c r="E40" s="114" t="s">
        <v>169</v>
      </c>
      <c r="F40" s="121" t="s">
        <v>202</v>
      </c>
      <c r="G40" s="33" t="s">
        <v>203</v>
      </c>
      <c r="H40" s="29"/>
      <c r="I40" s="183" t="s">
        <v>38</v>
      </c>
      <c r="J40" s="183" t="s">
        <v>38</v>
      </c>
      <c r="K40" s="29"/>
      <c r="L40" s="29"/>
      <c r="M40" s="34"/>
    </row>
    <row r="41" spans="2:13" s="70" customFormat="1" ht="51" x14ac:dyDescent="0.2">
      <c r="B41" s="115" t="str">
        <f>CONCATENATE("2.",Prüfkriterien_2[[#This Row],[Spalte2]])</f>
        <v>2.9</v>
      </c>
      <c r="C41" s="66">
        <f>ROW()-ROW(Prüfkriterien_2[[#Headers],[Spalte3]])</f>
        <v>9</v>
      </c>
      <c r="D41" s="91">
        <f>(Prüfkriterien_2[[#This Row],[Spalte2]]+20)/10</f>
        <v>2.9</v>
      </c>
      <c r="E41" s="114" t="s">
        <v>169</v>
      </c>
      <c r="F41" s="121" t="s">
        <v>204</v>
      </c>
      <c r="G41" s="121" t="s">
        <v>205</v>
      </c>
      <c r="H41" s="29"/>
      <c r="I41" s="185"/>
      <c r="J41" s="185"/>
      <c r="K41" s="29"/>
      <c r="L41" s="29"/>
      <c r="M41" s="78"/>
    </row>
    <row r="42" spans="2:13" s="70" customFormat="1" ht="25.5" x14ac:dyDescent="0.2">
      <c r="B42" s="115" t="str">
        <f>CONCATENATE("2.",Prüfkriterien_2[[#This Row],[Spalte2]])</f>
        <v>2.10</v>
      </c>
      <c r="C42" s="66">
        <f>ROW()-ROW(Prüfkriterien_2[[#Headers],[Spalte3]])</f>
        <v>10</v>
      </c>
      <c r="D42" s="91">
        <f>(Prüfkriterien_2[[#This Row],[Spalte2]]+20)/10</f>
        <v>3</v>
      </c>
      <c r="E42" s="114" t="s">
        <v>169</v>
      </c>
      <c r="F42" s="122" t="s">
        <v>155</v>
      </c>
      <c r="G42" s="122" t="s">
        <v>201</v>
      </c>
      <c r="H42" s="29"/>
      <c r="I42" s="185"/>
      <c r="J42" s="185"/>
      <c r="K42" s="29"/>
      <c r="L42" s="29"/>
      <c r="M42" s="78"/>
    </row>
    <row r="43" spans="2:13" s="70" customFormat="1" ht="25.5" x14ac:dyDescent="0.2">
      <c r="B43" s="115" t="str">
        <f>CONCATENATE("2.",Prüfkriterien_2[[#This Row],[Spalte2]])</f>
        <v>2.11</v>
      </c>
      <c r="C43" s="66">
        <f>ROW()-ROW(Prüfkriterien_2[[#Headers],[Spalte3]])</f>
        <v>11</v>
      </c>
      <c r="D43" s="91">
        <f>(Prüfkriterien_2[[#This Row],[Spalte2]]+20)/10</f>
        <v>3.1</v>
      </c>
      <c r="E43" s="114" t="s">
        <v>169</v>
      </c>
      <c r="F43" s="122" t="s">
        <v>156</v>
      </c>
      <c r="G43" s="122" t="s">
        <v>201</v>
      </c>
      <c r="H43" s="29"/>
      <c r="I43" s="185"/>
      <c r="J43" s="185"/>
      <c r="K43" s="29"/>
      <c r="L43" s="29"/>
      <c r="M43" s="78"/>
    </row>
    <row r="44" spans="2:13" s="70" customFormat="1" ht="51" x14ac:dyDescent="0.2">
      <c r="B44" s="115" t="str">
        <f>CONCATENATE("2.",Prüfkriterien_2[[#This Row],[Spalte2]])</f>
        <v>2.12</v>
      </c>
      <c r="C44" s="66">
        <f>ROW()-ROW(Prüfkriterien_2[[#Headers],[Spalte3]])</f>
        <v>12</v>
      </c>
      <c r="D44" s="91">
        <f>(Prüfkriterien_2[[#This Row],[Spalte2]]+20)/10</f>
        <v>3.2</v>
      </c>
      <c r="E44" s="114" t="s">
        <v>169</v>
      </c>
      <c r="F44" s="33" t="s">
        <v>107</v>
      </c>
      <c r="G44" s="33" t="s">
        <v>206</v>
      </c>
      <c r="H44" s="29"/>
      <c r="I44" s="185"/>
      <c r="J44" s="185"/>
      <c r="K44" s="29"/>
      <c r="L44" s="29"/>
      <c r="M44" s="78"/>
    </row>
    <row r="45" spans="2:13" s="70" customFormat="1" ht="38.25" customHeight="1" x14ac:dyDescent="0.2">
      <c r="B45" s="115" t="str">
        <f>CONCATENATE("2.",Prüfkriterien_2[[#This Row],[Spalte2]])</f>
        <v>2.13</v>
      </c>
      <c r="C45" s="66">
        <f>ROW()-ROW(Prüfkriterien_2[[#Headers],[Spalte3]])</f>
        <v>13</v>
      </c>
      <c r="D45" s="91">
        <f>(Prüfkriterien_2[[#This Row],[Spalte2]]+20)/10</f>
        <v>3.3</v>
      </c>
      <c r="E45" s="114" t="s">
        <v>169</v>
      </c>
      <c r="F45" s="33" t="s">
        <v>108</v>
      </c>
      <c r="G45" s="33" t="s">
        <v>207</v>
      </c>
      <c r="H45" s="29"/>
      <c r="I45" s="29"/>
      <c r="J45" s="29"/>
      <c r="K45" s="29"/>
      <c r="L45" s="29"/>
      <c r="M45" s="78"/>
    </row>
    <row r="46" spans="2:13" s="70" customFormat="1" ht="63.75" x14ac:dyDescent="0.2">
      <c r="B46" s="115" t="str">
        <f>CONCATENATE("2.",Prüfkriterien_2[[#This Row],[Spalte2]])</f>
        <v>2.14</v>
      </c>
      <c r="C46" s="66">
        <f>ROW()-ROW(Prüfkriterien_2[[#Headers],[Spalte3]])</f>
        <v>14</v>
      </c>
      <c r="D46" s="91">
        <f>(Prüfkriterien_2[[#This Row],[Spalte2]]+20)/10</f>
        <v>3.4</v>
      </c>
      <c r="E46" s="114" t="s">
        <v>170</v>
      </c>
      <c r="F46" s="108" t="s">
        <v>145</v>
      </c>
      <c r="G46" s="94" t="s">
        <v>208</v>
      </c>
      <c r="H46" s="29"/>
      <c r="I46" s="185"/>
      <c r="J46" s="185"/>
      <c r="K46" s="29"/>
      <c r="L46" s="29"/>
      <c r="M46" s="78"/>
    </row>
    <row r="47" spans="2:13" s="70" customFormat="1" ht="38.25" x14ac:dyDescent="0.2">
      <c r="B47" s="115" t="str">
        <f>CONCATENATE("2.",Prüfkriterien_2[[#This Row],[Spalte2]])</f>
        <v>2.15</v>
      </c>
      <c r="C47" s="66">
        <f>ROW()-ROW(Prüfkriterien_2[[#Headers],[Spalte3]])</f>
        <v>15</v>
      </c>
      <c r="D47" s="91">
        <f>(Prüfkriterien_2[[#This Row],[Spalte2]]+20)/10</f>
        <v>3.5</v>
      </c>
      <c r="E47" s="114" t="s">
        <v>170</v>
      </c>
      <c r="F47" s="108" t="s">
        <v>146</v>
      </c>
      <c r="G47" s="94" t="s">
        <v>209</v>
      </c>
      <c r="H47" s="29"/>
      <c r="I47" s="29"/>
      <c r="J47" s="29"/>
      <c r="K47" s="29"/>
      <c r="L47" s="29"/>
      <c r="M47" s="78"/>
    </row>
    <row r="48" spans="2:13" s="70" customFormat="1" ht="63.75" x14ac:dyDescent="0.2">
      <c r="B48" s="120" t="str">
        <f>CONCATENATE("2.",Prüfkriterien_2[[#This Row],[Spalte2]])</f>
        <v>2.16</v>
      </c>
      <c r="C48" s="66">
        <f>ROW()-ROW(Prüfkriterien_2[[#Headers],[Spalte3]])</f>
        <v>16</v>
      </c>
      <c r="D48" s="91">
        <f>(Prüfkriterien_2[[#This Row],[Spalte2]]+20)/10</f>
        <v>3.6</v>
      </c>
      <c r="E48" s="114" t="s">
        <v>171</v>
      </c>
      <c r="F48" s="94" t="s">
        <v>158</v>
      </c>
      <c r="G48" s="93" t="s">
        <v>210</v>
      </c>
      <c r="H48" s="29"/>
      <c r="I48" s="183" t="s">
        <v>38</v>
      </c>
      <c r="J48" s="183" t="s">
        <v>38</v>
      </c>
      <c r="K48" s="29"/>
      <c r="L48" s="29"/>
      <c r="M48" s="79"/>
    </row>
    <row r="49" spans="2:13" s="70" customFormat="1" ht="63.75" x14ac:dyDescent="0.2">
      <c r="B49" s="120" t="str">
        <f>CONCATENATE("2.",Prüfkriterien_2[[#This Row],[Spalte2]])</f>
        <v>2.17</v>
      </c>
      <c r="C49" s="66">
        <f>ROW()-ROW(Prüfkriterien_2[[#Headers],[Spalte3]])</f>
        <v>17</v>
      </c>
      <c r="D49" s="91">
        <f>(Prüfkriterien_2[[#This Row],[Spalte2]]+20)/10</f>
        <v>3.7</v>
      </c>
      <c r="E49" s="114" t="s">
        <v>172</v>
      </c>
      <c r="F49" s="94" t="s">
        <v>157</v>
      </c>
      <c r="G49" s="93" t="s">
        <v>211</v>
      </c>
      <c r="H49" s="29"/>
      <c r="I49" s="184" t="s">
        <v>38</v>
      </c>
      <c r="J49" s="183" t="s">
        <v>38</v>
      </c>
      <c r="K49" s="29"/>
      <c r="L49" s="29"/>
      <c r="M49" s="79"/>
    </row>
    <row r="50" spans="2:13" s="70" customFormat="1" ht="76.5" x14ac:dyDescent="0.2">
      <c r="B50" s="120" t="str">
        <f>CONCATENATE("2.",Prüfkriterien_2[[#This Row],[Spalte2]])</f>
        <v>2.18</v>
      </c>
      <c r="C50" s="66">
        <f>ROW()-ROW(Prüfkriterien_2[[#Headers],[Spalte3]])</f>
        <v>18</v>
      </c>
      <c r="D50" s="91">
        <f>(Prüfkriterien_2[[#This Row],[Spalte2]]+20)/10</f>
        <v>3.8</v>
      </c>
      <c r="E50" s="114" t="s">
        <v>173</v>
      </c>
      <c r="F50" s="94" t="s">
        <v>124</v>
      </c>
      <c r="G50" s="33" t="s">
        <v>212</v>
      </c>
      <c r="H50" s="29"/>
      <c r="I50" s="184" t="s">
        <v>38</v>
      </c>
      <c r="J50" s="183" t="s">
        <v>38</v>
      </c>
      <c r="K50" s="29"/>
      <c r="L50" s="29"/>
      <c r="M50" s="79"/>
    </row>
    <row r="51" spans="2:13" s="70" customFormat="1" ht="63.75" x14ac:dyDescent="0.2">
      <c r="B51" s="120" t="str">
        <f>CONCATENATE("2.",Prüfkriterien_2[[#This Row],[Spalte2]])</f>
        <v>2.19</v>
      </c>
      <c r="C51" s="66">
        <f>ROW()-ROW(Prüfkriterien_2[[#Headers],[Spalte3]])</f>
        <v>19</v>
      </c>
      <c r="D51" s="91">
        <f>(Prüfkriterien_2[[#This Row],[Spalte2]]+20)/10</f>
        <v>3.9</v>
      </c>
      <c r="E51" s="114" t="s">
        <v>174</v>
      </c>
      <c r="F51" s="94" t="s">
        <v>125</v>
      </c>
      <c r="G51" s="33" t="s">
        <v>213</v>
      </c>
      <c r="H51" s="29"/>
      <c r="I51" s="184" t="s">
        <v>38</v>
      </c>
      <c r="J51" s="183" t="s">
        <v>38</v>
      </c>
      <c r="K51" s="29"/>
      <c r="L51" s="29"/>
      <c r="M51" s="79"/>
    </row>
    <row r="52" spans="2:13" s="70" customFormat="1" ht="63.75" x14ac:dyDescent="0.2">
      <c r="B52" s="120" t="str">
        <f>CONCATENATE("2.",Prüfkriterien_2[[#This Row],[Spalte2]])</f>
        <v>2.20</v>
      </c>
      <c r="C52" s="66">
        <f>ROW()-ROW(Prüfkriterien_2[[#Headers],[Spalte3]])</f>
        <v>20</v>
      </c>
      <c r="D52" s="91">
        <f>(Prüfkriterien_2[[#This Row],[Spalte2]]+20)/10</f>
        <v>4</v>
      </c>
      <c r="E52" s="114" t="s">
        <v>175</v>
      </c>
      <c r="F52" s="94" t="s">
        <v>126</v>
      </c>
      <c r="G52" s="33" t="s">
        <v>214</v>
      </c>
      <c r="H52" s="29"/>
      <c r="I52" s="184" t="s">
        <v>38</v>
      </c>
      <c r="J52" s="184" t="s">
        <v>38</v>
      </c>
      <c r="K52" s="29"/>
      <c r="L52" s="29"/>
      <c r="M52" s="79"/>
    </row>
    <row r="53" spans="2:13" s="70" customFormat="1" ht="102" x14ac:dyDescent="0.2">
      <c r="B53" s="120" t="str">
        <f>CONCATENATE("2.",Prüfkriterien_2[[#This Row],[Spalte2]])</f>
        <v>2.21</v>
      </c>
      <c r="C53" s="66">
        <f>ROW()-ROW(Prüfkriterien_2[[#Headers],[Spalte3]])</f>
        <v>21</v>
      </c>
      <c r="D53" s="91">
        <f>(Prüfkriterien_2[[#This Row],[Spalte2]]+20)/10</f>
        <v>4.0999999999999996</v>
      </c>
      <c r="E53" s="114" t="s">
        <v>176</v>
      </c>
      <c r="F53" s="94" t="s">
        <v>127</v>
      </c>
      <c r="G53" s="33" t="s">
        <v>215</v>
      </c>
      <c r="H53" s="29"/>
      <c r="I53" s="184" t="s">
        <v>38</v>
      </c>
      <c r="J53" s="184" t="s">
        <v>38</v>
      </c>
      <c r="K53" s="29"/>
      <c r="L53" s="29"/>
      <c r="M53" s="79"/>
    </row>
    <row r="54" spans="2:13" s="70" customFormat="1" ht="38.25" x14ac:dyDescent="0.2">
      <c r="B54" s="120" t="str">
        <f>CONCATENATE("2.",Prüfkriterien_2[[#This Row],[Spalte2]])</f>
        <v>2.22</v>
      </c>
      <c r="C54" s="66">
        <f>ROW()-ROW(Prüfkriterien_2[[#Headers],[Spalte3]])</f>
        <v>22</v>
      </c>
      <c r="D54" s="91">
        <f>(Prüfkriterien_2[[#This Row],[Spalte2]]+20)/10</f>
        <v>4.2</v>
      </c>
      <c r="E54" s="114" t="s">
        <v>109</v>
      </c>
      <c r="F54" s="33" t="s">
        <v>110</v>
      </c>
      <c r="G54" s="33" t="s">
        <v>216</v>
      </c>
      <c r="H54" s="29"/>
      <c r="I54" s="29"/>
      <c r="J54" s="29"/>
      <c r="K54" s="29"/>
      <c r="L54" s="29"/>
      <c r="M54" s="79"/>
    </row>
    <row r="55" spans="2:13" s="70" customFormat="1" ht="38.25" x14ac:dyDescent="0.2">
      <c r="B55" s="115" t="str">
        <f>CONCATENATE("2.",Prüfkriterien_2[[#This Row],[Spalte2]])</f>
        <v>2.23</v>
      </c>
      <c r="C55" s="66">
        <f>ROW()-ROW(Prüfkriterien_2[[#Headers],[Spalte3]])</f>
        <v>23</v>
      </c>
      <c r="D55" s="91">
        <f>(Prüfkriterien_2[[#This Row],[Spalte2]]+20)/10</f>
        <v>4.3</v>
      </c>
      <c r="E55" s="114" t="s">
        <v>109</v>
      </c>
      <c r="F55" s="33" t="s">
        <v>111</v>
      </c>
      <c r="G55" s="33" t="s">
        <v>216</v>
      </c>
      <c r="H55" s="29"/>
      <c r="I55" s="29"/>
      <c r="J55" s="29"/>
      <c r="K55" s="29"/>
      <c r="L55" s="29"/>
      <c r="M55" s="78"/>
    </row>
    <row r="56" spans="2:13" s="73" customFormat="1" ht="25.5" x14ac:dyDescent="0.2">
      <c r="B56" s="123" t="str">
        <f>CONCATENATE("2.",Prüfkriterien_2[[#This Row],[Spalte2]])</f>
        <v>2.24</v>
      </c>
      <c r="C56" s="124">
        <f>ROW()-ROW(Prüfkriterien_2[[#Headers],[Spalte3]])</f>
        <v>24</v>
      </c>
      <c r="D56" s="125">
        <f>(Prüfkriterien_2[[#This Row],[Spalte2]]+20)/10</f>
        <v>4.4000000000000004</v>
      </c>
      <c r="E56" s="114" t="s">
        <v>112</v>
      </c>
      <c r="F56" s="94" t="s">
        <v>159</v>
      </c>
      <c r="G56" s="94" t="s">
        <v>217</v>
      </c>
      <c r="H56" s="29"/>
      <c r="I56" s="29"/>
      <c r="J56" s="29"/>
      <c r="K56" s="29"/>
      <c r="L56" s="29"/>
      <c r="M56" s="80"/>
    </row>
    <row r="57" spans="2:13" s="73" customFormat="1" ht="63.75" x14ac:dyDescent="0.2">
      <c r="B57" s="126" t="str">
        <f>CONCATENATE("2.",Prüfkriterien_2[[#This Row],[Spalte2]])</f>
        <v>2.25</v>
      </c>
      <c r="C57" s="124">
        <f>ROW()-ROW(Prüfkriterien_2[[#Headers],[Spalte3]])</f>
        <v>25</v>
      </c>
      <c r="D57" s="125">
        <f>(Prüfkriterien_2[[#This Row],[Spalte2]]+20)/10</f>
        <v>4.5</v>
      </c>
      <c r="E57" s="114" t="s">
        <v>113</v>
      </c>
      <c r="F57" s="33" t="s">
        <v>114</v>
      </c>
      <c r="G57" s="33" t="s">
        <v>115</v>
      </c>
      <c r="H57" s="29"/>
      <c r="I57" s="182"/>
      <c r="J57" s="182"/>
      <c r="K57" s="29"/>
      <c r="L57" s="29"/>
      <c r="M57" s="55"/>
    </row>
    <row r="58" spans="2:13" x14ac:dyDescent="0.2">
      <c r="B58" s="179" t="s">
        <v>116</v>
      </c>
      <c r="C58" s="180"/>
      <c r="D58" s="180"/>
      <c r="E58" s="180"/>
      <c r="F58" s="180"/>
      <c r="G58" s="180"/>
      <c r="H58" s="180"/>
      <c r="I58" s="180"/>
      <c r="J58" s="180"/>
      <c r="K58" s="180"/>
      <c r="L58" s="180"/>
      <c r="M58" s="181"/>
    </row>
    <row r="59" spans="2:13" s="70" customFormat="1" hidden="1" x14ac:dyDescent="0.2">
      <c r="B59" s="69" t="s">
        <v>41</v>
      </c>
      <c r="C59" s="35" t="s">
        <v>42</v>
      </c>
      <c r="D59" s="35" t="s">
        <v>43</v>
      </c>
      <c r="E59" s="25" t="s">
        <v>44</v>
      </c>
      <c r="F59" s="26" t="s">
        <v>45</v>
      </c>
      <c r="G59" s="26" t="s">
        <v>48</v>
      </c>
      <c r="H59" s="29" t="s">
        <v>49</v>
      </c>
      <c r="I59" s="29" t="s">
        <v>50</v>
      </c>
      <c r="J59" s="29" t="s">
        <v>51</v>
      </c>
      <c r="K59" s="29" t="s">
        <v>52</v>
      </c>
      <c r="L59" s="29" t="s">
        <v>53</v>
      </c>
      <c r="M59" s="26" t="s">
        <v>54</v>
      </c>
    </row>
    <row r="60" spans="2:13" s="70" customFormat="1" ht="129.75" customHeight="1" x14ac:dyDescent="0.2">
      <c r="B60" s="65" t="str">
        <f>CONCATENATE("3.",Prüfkriterien_3[[#This Row],[Spalte2]])</f>
        <v>3.1</v>
      </c>
      <c r="C60" s="66">
        <f>ROW()-ROW(Prüfkriterien_3[[#Headers],[Spalte3]])</f>
        <v>1</v>
      </c>
      <c r="D60" s="66">
        <f>(Prüfkriterien_3[[#This Row],[Spalte2]]+30)/10</f>
        <v>3.1</v>
      </c>
      <c r="E60" s="114" t="s">
        <v>177</v>
      </c>
      <c r="F60" s="33" t="s">
        <v>128</v>
      </c>
      <c r="G60" s="108" t="s">
        <v>218</v>
      </c>
      <c r="H60" s="29"/>
      <c r="I60" s="29"/>
      <c r="J60" s="29"/>
      <c r="K60" s="29"/>
      <c r="L60" s="29"/>
      <c r="M60" s="34"/>
    </row>
    <row r="61" spans="2:13" s="73" customFormat="1" ht="38.25" x14ac:dyDescent="0.2">
      <c r="B61" s="126" t="str">
        <f>CONCATENATE("3.",Prüfkriterien_3[[#This Row],[Spalte2]])</f>
        <v>3.2</v>
      </c>
      <c r="C61" s="124">
        <f>ROW()-ROW(Prüfkriterien_3[[#Headers],[Spalte3]])</f>
        <v>2</v>
      </c>
      <c r="D61" s="124">
        <f>(Prüfkriterien_3[[#This Row],[Spalte2]]+30)/10</f>
        <v>3.2</v>
      </c>
      <c r="E61" s="114" t="s">
        <v>178</v>
      </c>
      <c r="F61" s="94" t="s">
        <v>160</v>
      </c>
      <c r="G61" s="94" t="s">
        <v>219</v>
      </c>
      <c r="H61" s="29"/>
      <c r="I61" s="29"/>
      <c r="J61" s="29"/>
      <c r="K61" s="29"/>
      <c r="L61" s="29"/>
      <c r="M61" s="55"/>
    </row>
    <row r="62" spans="2:13" s="70" customFormat="1" ht="51" x14ac:dyDescent="0.2">
      <c r="B62" s="65" t="str">
        <f>CONCATENATE("3.",Prüfkriterien_3[[#This Row],[Spalte2]])</f>
        <v>3.3</v>
      </c>
      <c r="C62" s="66">
        <f>ROW()-ROW(Prüfkriterien_3[[#Headers],[Spalte3]])</f>
        <v>3</v>
      </c>
      <c r="D62" s="66">
        <f>(Prüfkriterien_3[[#This Row],[Spalte2]]+30)/10</f>
        <v>3.3</v>
      </c>
      <c r="E62" s="114" t="s">
        <v>179</v>
      </c>
      <c r="F62" s="33" t="s">
        <v>89</v>
      </c>
      <c r="G62" s="33" t="s">
        <v>220</v>
      </c>
      <c r="H62" s="29"/>
      <c r="I62" s="29"/>
      <c r="J62" s="29"/>
      <c r="K62" s="29"/>
      <c r="L62" s="29"/>
      <c r="M62" s="34"/>
    </row>
    <row r="63" spans="2:13" s="70" customFormat="1" ht="38.25" x14ac:dyDescent="0.2">
      <c r="B63" s="65" t="str">
        <f>CONCATENATE("3.",Prüfkriterien_3[[#This Row],[Spalte2]])</f>
        <v>3.4</v>
      </c>
      <c r="C63" s="66">
        <f>ROW()-ROW(Prüfkriterien_3[[#Headers],[Spalte3]])</f>
        <v>4</v>
      </c>
      <c r="D63" s="66">
        <f>(Prüfkriterien_3[[#This Row],[Spalte2]]+30)/10</f>
        <v>3.4</v>
      </c>
      <c r="E63" s="114" t="s">
        <v>180</v>
      </c>
      <c r="F63" s="94" t="s">
        <v>161</v>
      </c>
      <c r="G63" s="94" t="s">
        <v>117</v>
      </c>
      <c r="H63" s="29"/>
      <c r="I63" s="29"/>
      <c r="J63" s="29"/>
      <c r="K63" s="29"/>
      <c r="L63" s="29"/>
      <c r="M63" s="34"/>
    </row>
    <row r="64" spans="2:13" s="70" customFormat="1" ht="63.75" x14ac:dyDescent="0.2">
      <c r="B64" s="65" t="str">
        <f>CONCATENATE("3.",Prüfkriterien_3[[#This Row],[Spalte2]])</f>
        <v>3.5</v>
      </c>
      <c r="C64" s="66">
        <f>ROW()-ROW(Prüfkriterien_3[[#Headers],[Spalte3]])</f>
        <v>5</v>
      </c>
      <c r="D64" s="66">
        <f>(Prüfkriterien_3[[#This Row],[Spalte2]]+30)/10</f>
        <v>3.5</v>
      </c>
      <c r="E64" s="114" t="s">
        <v>181</v>
      </c>
      <c r="F64" s="33" t="s">
        <v>90</v>
      </c>
      <c r="G64" s="33" t="s">
        <v>223</v>
      </c>
      <c r="H64" s="29"/>
      <c r="I64" s="29"/>
      <c r="J64" s="29"/>
      <c r="K64" s="29"/>
      <c r="L64" s="29"/>
      <c r="M64" s="34"/>
    </row>
    <row r="65" spans="2:13" s="70" customFormat="1" ht="63.75" x14ac:dyDescent="0.2">
      <c r="B65" s="65" t="str">
        <f>CONCATENATE("3.",Prüfkriterien_3[[#This Row],[Spalte2]])</f>
        <v>3.6</v>
      </c>
      <c r="C65" s="66">
        <f>ROW()-ROW(Prüfkriterien_3[[#Headers],[Spalte3]])</f>
        <v>6</v>
      </c>
      <c r="D65" s="66">
        <f>(Prüfkriterien_3[[#This Row],[Spalte2]]+30)/10</f>
        <v>3.6</v>
      </c>
      <c r="E65" s="114" t="s">
        <v>181</v>
      </c>
      <c r="F65" s="33" t="s">
        <v>91</v>
      </c>
      <c r="G65" s="33" t="s">
        <v>221</v>
      </c>
      <c r="H65" s="29"/>
      <c r="I65" s="29"/>
      <c r="J65" s="29"/>
      <c r="K65" s="29"/>
      <c r="L65" s="29"/>
      <c r="M65" s="34"/>
    </row>
    <row r="66" spans="2:13" s="70" customFormat="1" ht="51" x14ac:dyDescent="0.2">
      <c r="B66" s="115" t="str">
        <f>CONCATENATE("3.",Prüfkriterien_3[[#This Row],[Spalte2]])</f>
        <v>3.7</v>
      </c>
      <c r="C66" s="116">
        <f>ROW()-ROW(Prüfkriterien_3[[#Headers],[Spalte3]])</f>
        <v>7</v>
      </c>
      <c r="D66" s="116">
        <f>(Prüfkriterien_3[[#This Row],[Spalte2]]+30)/10</f>
        <v>3.7</v>
      </c>
      <c r="E66" s="114" t="s">
        <v>180</v>
      </c>
      <c r="F66" s="33" t="s">
        <v>92</v>
      </c>
      <c r="G66" s="33" t="s">
        <v>222</v>
      </c>
      <c r="H66" s="29"/>
      <c r="I66" s="29"/>
      <c r="J66" s="29"/>
      <c r="K66" s="29"/>
      <c r="L66" s="29"/>
      <c r="M66" s="78"/>
    </row>
    <row r="67" spans="2:13" s="70" customFormat="1" ht="63.75" x14ac:dyDescent="0.2">
      <c r="B67" s="115" t="str">
        <f>CONCATENATE("3.",Prüfkriterien_3[[#This Row],[Spalte2]])</f>
        <v>3.8</v>
      </c>
      <c r="C67" s="116">
        <f>ROW()-ROW(Prüfkriterien_3[[#Headers],[Spalte3]])</f>
        <v>8</v>
      </c>
      <c r="D67" s="116">
        <f>(Prüfkriterien_3[[#This Row],[Spalte2]]+30)/10</f>
        <v>3.8</v>
      </c>
      <c r="E67" s="127" t="s">
        <v>118</v>
      </c>
      <c r="F67" s="33" t="s">
        <v>119</v>
      </c>
      <c r="G67" s="33" t="s">
        <v>224</v>
      </c>
      <c r="H67" s="29"/>
      <c r="I67" s="29"/>
      <c r="J67" s="29"/>
      <c r="K67" s="29"/>
      <c r="L67" s="29"/>
      <c r="M67" s="78"/>
    </row>
    <row r="68" spans="2:13" s="70" customFormat="1" ht="25.5" x14ac:dyDescent="0.2">
      <c r="B68" s="115" t="str">
        <f>CONCATENATE("3.",Prüfkriterien_3[[#This Row],[Spalte2]])</f>
        <v>3.9</v>
      </c>
      <c r="C68" s="116">
        <f>ROW()-ROW(Prüfkriterien_3[[#Headers],[Spalte3]])</f>
        <v>9</v>
      </c>
      <c r="D68" s="116">
        <f>(Prüfkriterien_3[[#This Row],[Spalte2]]+30)/10</f>
        <v>3.9</v>
      </c>
      <c r="E68" s="127" t="s">
        <v>118</v>
      </c>
      <c r="F68" s="33" t="s">
        <v>120</v>
      </c>
      <c r="G68" s="94" t="s">
        <v>133</v>
      </c>
      <c r="H68" s="29"/>
      <c r="I68" s="29"/>
      <c r="J68" s="29"/>
      <c r="K68" s="29"/>
      <c r="L68" s="29"/>
      <c r="M68" s="78"/>
    </row>
    <row r="69" spans="2:13" s="70" customFormat="1" ht="51" x14ac:dyDescent="0.2">
      <c r="B69" s="120" t="str">
        <f>CONCATENATE("3.",Prüfkriterien_3[[#This Row],[Spalte2]])</f>
        <v>3.10</v>
      </c>
      <c r="C69" s="128">
        <f>ROW()-ROW(Prüfkriterien_3[[#Headers],[Spalte3]])</f>
        <v>10</v>
      </c>
      <c r="D69" s="128">
        <f>(Prüfkriterien_3[[#This Row],[Spalte2]]+30)/10</f>
        <v>4</v>
      </c>
      <c r="E69" s="127" t="s">
        <v>118</v>
      </c>
      <c r="F69" s="33" t="s">
        <v>121</v>
      </c>
      <c r="G69" s="94" t="s">
        <v>225</v>
      </c>
      <c r="H69" s="29"/>
      <c r="I69" s="29"/>
      <c r="J69" s="29"/>
      <c r="K69" s="29"/>
      <c r="L69" s="29"/>
      <c r="M69" s="79"/>
    </row>
    <row r="70" spans="2:13" hidden="1" x14ac:dyDescent="0.2">
      <c r="B70" s="69"/>
      <c r="C70" s="35"/>
      <c r="D70" s="35"/>
      <c r="E70" s="25"/>
      <c r="F70" s="26"/>
      <c r="G70" s="26"/>
      <c r="H70" s="29"/>
      <c r="I70" s="29"/>
      <c r="J70" s="29"/>
      <c r="K70" s="29"/>
      <c r="L70" s="29"/>
      <c r="M70" s="26"/>
    </row>
    <row r="71" spans="2:13" x14ac:dyDescent="0.2">
      <c r="B71" s="69"/>
      <c r="C71" s="35"/>
      <c r="D71" s="35"/>
      <c r="E71" s="57"/>
      <c r="F71" s="56"/>
      <c r="G71" s="26"/>
      <c r="H71" s="29"/>
      <c r="I71" s="29"/>
      <c r="J71" s="29"/>
      <c r="K71" s="29"/>
      <c r="L71" s="29"/>
      <c r="M71" s="26"/>
    </row>
    <row r="72" spans="2:13" x14ac:dyDescent="0.2">
      <c r="B72" s="71"/>
      <c r="C72" s="74"/>
      <c r="D72" s="74"/>
      <c r="E72" s="57"/>
      <c r="F72" s="56"/>
      <c r="G72" s="26"/>
      <c r="H72" s="72"/>
      <c r="I72" s="29"/>
      <c r="J72" s="29"/>
      <c r="K72" s="72"/>
      <c r="L72" s="72"/>
      <c r="M72" s="39"/>
    </row>
    <row r="73" spans="2:13" x14ac:dyDescent="0.2">
      <c r="B73" s="71"/>
      <c r="C73" s="74"/>
      <c r="D73" s="74"/>
      <c r="E73" s="57"/>
      <c r="F73" s="56"/>
      <c r="G73" s="26"/>
      <c r="H73" s="72"/>
      <c r="I73" s="72"/>
      <c r="J73" s="72"/>
      <c r="K73" s="72"/>
      <c r="L73" s="72"/>
      <c r="M73" s="39"/>
    </row>
    <row r="74" spans="2:13" x14ac:dyDescent="0.2">
      <c r="B74" s="71"/>
      <c r="C74" s="74"/>
      <c r="D74" s="74"/>
      <c r="E74" s="57"/>
      <c r="F74" s="56"/>
      <c r="G74" s="26"/>
      <c r="H74" s="72"/>
      <c r="I74" s="72"/>
      <c r="J74" s="72"/>
      <c r="K74" s="72"/>
      <c r="L74" s="72"/>
      <c r="M74" s="39"/>
    </row>
    <row r="75" spans="2:13" ht="12.75" hidden="1" customHeight="1" x14ac:dyDescent="0.2">
      <c r="B75" s="157" t="s">
        <v>64</v>
      </c>
      <c r="C75" s="158"/>
      <c r="D75" s="158"/>
      <c r="E75" s="158"/>
      <c r="F75" s="158"/>
      <c r="G75" s="158"/>
      <c r="H75" s="158"/>
      <c r="I75" s="158"/>
      <c r="J75" s="158"/>
      <c r="K75" s="158"/>
      <c r="L75" s="158"/>
      <c r="M75" s="159"/>
    </row>
    <row r="76" spans="2:13" hidden="1" x14ac:dyDescent="0.2">
      <c r="B76" s="69" t="s">
        <v>41</v>
      </c>
      <c r="C76" s="35" t="s">
        <v>42</v>
      </c>
      <c r="D76" s="35" t="s">
        <v>43</v>
      </c>
      <c r="E76" s="25" t="s">
        <v>44</v>
      </c>
      <c r="F76" s="26" t="s">
        <v>45</v>
      </c>
      <c r="G76" s="26" t="s">
        <v>48</v>
      </c>
      <c r="H76" s="29" t="s">
        <v>49</v>
      </c>
      <c r="I76" s="29" t="s">
        <v>50</v>
      </c>
      <c r="J76" s="29" t="s">
        <v>51</v>
      </c>
      <c r="K76" s="29" t="s">
        <v>52</v>
      </c>
      <c r="L76" s="29" t="s">
        <v>53</v>
      </c>
      <c r="M76" s="26" t="s">
        <v>54</v>
      </c>
    </row>
    <row r="77" spans="2:13" hidden="1" x14ac:dyDescent="0.2">
      <c r="B77" s="69" t="str">
        <f>CONCATENATE("5.",Prüfkriterien_5[[#This Row],[Spalte2]])</f>
        <v>5.1</v>
      </c>
      <c r="C77" s="35">
        <f>ROW()-ROW(Prüfkriterien_5[[#Headers],[Spalte3]])</f>
        <v>1</v>
      </c>
      <c r="D77" s="35">
        <f>(Prüfkriterien_5[Spalte2]+50)/10</f>
        <v>5.0999999999999996</v>
      </c>
      <c r="E77" s="25"/>
      <c r="F77" s="26"/>
      <c r="G77" s="26"/>
      <c r="H77" s="29"/>
      <c r="I77" s="29"/>
      <c r="J77" s="29"/>
      <c r="K77" s="29"/>
      <c r="L77" s="29"/>
      <c r="M77" s="26"/>
    </row>
    <row r="78" spans="2:13" hidden="1" x14ac:dyDescent="0.2">
      <c r="B78" s="71" t="str">
        <f>CONCATENATE("5.",Prüfkriterien_5[[#This Row],[Spalte2]])</f>
        <v>5.2</v>
      </c>
      <c r="C78" s="74">
        <f>ROW()-ROW(Prüfkriterien_5[[#Headers],[Spalte3]])</f>
        <v>2</v>
      </c>
      <c r="D78" s="74">
        <f>(Prüfkriterien_5[Spalte2]+50)/10</f>
        <v>5.2</v>
      </c>
      <c r="E78" s="38"/>
      <c r="F78" s="39"/>
      <c r="G78" s="39"/>
      <c r="H78" s="72"/>
      <c r="I78" s="72"/>
      <c r="J78" s="72"/>
      <c r="K78" s="72"/>
      <c r="L78" s="72"/>
      <c r="M78" s="39"/>
    </row>
    <row r="79" spans="2:13" hidden="1" x14ac:dyDescent="0.2">
      <c r="B79" s="69" t="str">
        <f>CONCATENATE("5.",Prüfkriterien_5[[#This Row],[Spalte2]])</f>
        <v>5.3</v>
      </c>
      <c r="C79" s="35">
        <f>ROW()-ROW(Prüfkriterien_5[[#Headers],[Spalte3]])</f>
        <v>3</v>
      </c>
      <c r="D79" s="35">
        <f>(Prüfkriterien_5[Spalte2]+50)/10</f>
        <v>5.3</v>
      </c>
      <c r="E79" s="25"/>
      <c r="F79" s="26"/>
      <c r="G79" s="26"/>
      <c r="H79" s="29"/>
      <c r="I79" s="29"/>
      <c r="J79" s="29"/>
      <c r="K79" s="29"/>
      <c r="L79" s="29"/>
      <c r="M79" s="26"/>
    </row>
    <row r="80" spans="2:13" hidden="1" x14ac:dyDescent="0.2">
      <c r="B80" s="69" t="str">
        <f>CONCATENATE("5.",Prüfkriterien_5[[#This Row],[Spalte2]])</f>
        <v>5.4</v>
      </c>
      <c r="C80" s="35">
        <f>ROW()-ROW(Prüfkriterien_5[[#Headers],[Spalte3]])</f>
        <v>4</v>
      </c>
      <c r="D80" s="35">
        <f>(Prüfkriterien_5[Spalte2]+50)/10</f>
        <v>5.4</v>
      </c>
      <c r="E80" s="25"/>
      <c r="F80" s="26"/>
      <c r="G80" s="26"/>
      <c r="H80" s="29"/>
      <c r="I80" s="29"/>
      <c r="J80" s="29"/>
      <c r="K80" s="29"/>
      <c r="L80" s="29"/>
      <c r="M80" s="26"/>
    </row>
    <row r="81" spans="2:13" hidden="1" x14ac:dyDescent="0.2">
      <c r="B81" s="71" t="str">
        <f>CONCATENATE("5.",Prüfkriterien_5[[#This Row],[Spalte2]])</f>
        <v>5.5</v>
      </c>
      <c r="C81" s="74">
        <f>ROW()-ROW(Prüfkriterien_5[[#Headers],[Spalte3]])</f>
        <v>5</v>
      </c>
      <c r="D81" s="74">
        <f>(Prüfkriterien_5[Spalte2]+50)/10</f>
        <v>5.5</v>
      </c>
      <c r="E81" s="38"/>
      <c r="F81" s="39"/>
      <c r="G81" s="39"/>
      <c r="H81" s="72"/>
      <c r="I81" s="72"/>
      <c r="J81" s="72"/>
      <c r="K81" s="72"/>
      <c r="L81" s="72"/>
      <c r="M81" s="39"/>
    </row>
    <row r="82" spans="2:13" ht="12.75" hidden="1" customHeight="1" x14ac:dyDescent="0.2">
      <c r="B82" s="157" t="s">
        <v>65</v>
      </c>
      <c r="C82" s="158"/>
      <c r="D82" s="158"/>
      <c r="E82" s="158"/>
      <c r="F82" s="158"/>
      <c r="G82" s="158"/>
      <c r="H82" s="158"/>
      <c r="I82" s="158"/>
      <c r="J82" s="158"/>
      <c r="K82" s="158"/>
      <c r="L82" s="158"/>
      <c r="M82" s="159"/>
    </row>
    <row r="83" spans="2:13" hidden="1" x14ac:dyDescent="0.2">
      <c r="B83" s="69" t="s">
        <v>41</v>
      </c>
      <c r="C83" s="35" t="s">
        <v>42</v>
      </c>
      <c r="D83" s="35" t="s">
        <v>43</v>
      </c>
      <c r="E83" s="25" t="s">
        <v>44</v>
      </c>
      <c r="F83" s="26" t="s">
        <v>45</v>
      </c>
      <c r="G83" s="26" t="s">
        <v>48</v>
      </c>
      <c r="H83" s="29" t="s">
        <v>49</v>
      </c>
      <c r="I83" s="29" t="s">
        <v>50</v>
      </c>
      <c r="J83" s="29" t="s">
        <v>51</v>
      </c>
      <c r="K83" s="29" t="s">
        <v>52</v>
      </c>
      <c r="L83" s="29" t="s">
        <v>53</v>
      </c>
      <c r="M83" s="26" t="s">
        <v>54</v>
      </c>
    </row>
    <row r="84" spans="2:13" hidden="1" x14ac:dyDescent="0.2">
      <c r="B84" s="69" t="str">
        <f>CONCATENATE("6.",Prüfkriterien_6[[#This Row],[Spalte2]])</f>
        <v>6.1</v>
      </c>
      <c r="C84" s="35">
        <f>ROW()-ROW(Prüfkriterien_6[[#Headers],[Spalte3]])</f>
        <v>1</v>
      </c>
      <c r="D84" s="35">
        <f>(Prüfkriterien_6[Spalte2]+60)/10</f>
        <v>6.1</v>
      </c>
      <c r="E84" s="25"/>
      <c r="F84" s="26"/>
      <c r="G84" s="26"/>
      <c r="H84" s="29"/>
      <c r="I84" s="29"/>
      <c r="J84" s="29"/>
      <c r="K84" s="29"/>
      <c r="L84" s="29"/>
      <c r="M84" s="26"/>
    </row>
    <row r="85" spans="2:13" hidden="1" x14ac:dyDescent="0.2">
      <c r="B85" s="71" t="str">
        <f>CONCATENATE("6.",Prüfkriterien_6[[#This Row],[Spalte2]])</f>
        <v>6.2</v>
      </c>
      <c r="C85" s="74">
        <f>ROW()-ROW(Prüfkriterien_6[[#Headers],[Spalte3]])</f>
        <v>2</v>
      </c>
      <c r="D85" s="74">
        <f>(Prüfkriterien_6[Spalte2]+60)/10</f>
        <v>6.2</v>
      </c>
      <c r="E85" s="38"/>
      <c r="F85" s="39"/>
      <c r="G85" s="39"/>
      <c r="H85" s="72"/>
      <c r="I85" s="72"/>
      <c r="J85" s="72"/>
      <c r="K85" s="72"/>
      <c r="L85" s="72"/>
      <c r="M85" s="39"/>
    </row>
    <row r="86" spans="2:13" hidden="1" x14ac:dyDescent="0.2">
      <c r="B86" s="69" t="str">
        <f>CONCATENATE("6.",Prüfkriterien_6[[#This Row],[Spalte2]])</f>
        <v>6.3</v>
      </c>
      <c r="C86" s="35">
        <f>ROW()-ROW(Prüfkriterien_6[[#Headers],[Spalte3]])</f>
        <v>3</v>
      </c>
      <c r="D86" s="35">
        <f>(Prüfkriterien_6[Spalte2]+60)/10</f>
        <v>6.3</v>
      </c>
      <c r="E86" s="25"/>
      <c r="F86" s="26"/>
      <c r="G86" s="26"/>
      <c r="H86" s="29"/>
      <c r="I86" s="29"/>
      <c r="J86" s="29"/>
      <c r="K86" s="29"/>
      <c r="L86" s="29"/>
      <c r="M86" s="26"/>
    </row>
    <row r="87" spans="2:13" hidden="1" x14ac:dyDescent="0.2">
      <c r="B87" s="69" t="str">
        <f>CONCATENATE("6.",Prüfkriterien_6[[#This Row],[Spalte2]])</f>
        <v>6.4</v>
      </c>
      <c r="C87" s="35">
        <f>ROW()-ROW(Prüfkriterien_6[[#Headers],[Spalte3]])</f>
        <v>4</v>
      </c>
      <c r="D87" s="35">
        <f>(Prüfkriterien_6[Spalte2]+60)/10</f>
        <v>6.4</v>
      </c>
      <c r="E87" s="25"/>
      <c r="F87" s="26"/>
      <c r="G87" s="26"/>
      <c r="H87" s="29"/>
      <c r="I87" s="29"/>
      <c r="J87" s="29"/>
      <c r="K87" s="29"/>
      <c r="L87" s="29"/>
      <c r="M87" s="26"/>
    </row>
    <row r="88" spans="2:13" hidden="1" x14ac:dyDescent="0.2">
      <c r="B88" s="71" t="str">
        <f>CONCATENATE("6.",Prüfkriterien_6[[#This Row],[Spalte2]])</f>
        <v>6.5</v>
      </c>
      <c r="C88" s="74">
        <f>ROW()-ROW(Prüfkriterien_6[[#Headers],[Spalte3]])</f>
        <v>5</v>
      </c>
      <c r="D88" s="74">
        <f>(Prüfkriterien_6[Spalte2]+60)/10</f>
        <v>6.5</v>
      </c>
      <c r="E88" s="38"/>
      <c r="F88" s="39"/>
      <c r="G88" s="39"/>
      <c r="H88" s="72"/>
      <c r="I88" s="72"/>
      <c r="J88" s="72"/>
      <c r="K88" s="72"/>
      <c r="L88" s="72"/>
      <c r="M88" s="39"/>
    </row>
    <row r="89" spans="2:13" ht="12.75" hidden="1" customHeight="1" x14ac:dyDescent="0.2">
      <c r="B89" s="157" t="s">
        <v>66</v>
      </c>
      <c r="C89" s="158"/>
      <c r="D89" s="158"/>
      <c r="E89" s="158"/>
      <c r="F89" s="158"/>
      <c r="G89" s="158"/>
      <c r="H89" s="158"/>
      <c r="I89" s="158"/>
      <c r="J89" s="158"/>
      <c r="K89" s="158"/>
      <c r="L89" s="158"/>
      <c r="M89" s="159"/>
    </row>
    <row r="90" spans="2:13" hidden="1" x14ac:dyDescent="0.2">
      <c r="B90" s="69" t="s">
        <v>41</v>
      </c>
      <c r="C90" s="35" t="s">
        <v>42</v>
      </c>
      <c r="D90" s="35" t="s">
        <v>43</v>
      </c>
      <c r="E90" s="25" t="s">
        <v>44</v>
      </c>
      <c r="F90" s="26" t="s">
        <v>45</v>
      </c>
      <c r="G90" s="26" t="s">
        <v>48</v>
      </c>
      <c r="H90" s="29" t="s">
        <v>49</v>
      </c>
      <c r="I90" s="29" t="s">
        <v>50</v>
      </c>
      <c r="J90" s="29" t="s">
        <v>51</v>
      </c>
      <c r="K90" s="29" t="s">
        <v>52</v>
      </c>
      <c r="L90" s="29" t="s">
        <v>53</v>
      </c>
      <c r="M90" s="26" t="s">
        <v>54</v>
      </c>
    </row>
    <row r="91" spans="2:13" hidden="1" x14ac:dyDescent="0.2">
      <c r="B91" s="69" t="str">
        <f>CONCATENATE("7.",Prüfkriterien_7[[#This Row],[Spalte2]])</f>
        <v>7.1</v>
      </c>
      <c r="C91" s="35">
        <f>ROW()-ROW(Prüfkriterien_7[[#Headers],[Spalte3]])</f>
        <v>1</v>
      </c>
      <c r="D91" s="35">
        <f>(Prüfkriterien_7[Spalte2]+70)/10</f>
        <v>7.1</v>
      </c>
      <c r="E91" s="25"/>
      <c r="F91" s="26"/>
      <c r="G91" s="26"/>
      <c r="H91" s="29"/>
      <c r="I91" s="29"/>
      <c r="J91" s="29"/>
      <c r="K91" s="29"/>
      <c r="L91" s="29"/>
      <c r="M91" s="26"/>
    </row>
    <row r="92" spans="2:13" hidden="1" x14ac:dyDescent="0.2">
      <c r="B92" s="71" t="str">
        <f>CONCATENATE("7.",Prüfkriterien_7[[#This Row],[Spalte2]])</f>
        <v>7.2</v>
      </c>
      <c r="C92" s="74">
        <f>ROW()-ROW(Prüfkriterien_7[[#Headers],[Spalte3]])</f>
        <v>2</v>
      </c>
      <c r="D92" s="74">
        <f>(Prüfkriterien_7[Spalte2]+70)/10</f>
        <v>7.2</v>
      </c>
      <c r="E92" s="38"/>
      <c r="F92" s="39"/>
      <c r="G92" s="39"/>
      <c r="H92" s="72"/>
      <c r="I92" s="72"/>
      <c r="J92" s="72"/>
      <c r="K92" s="72"/>
      <c r="L92" s="72"/>
      <c r="M92" s="39"/>
    </row>
    <row r="93" spans="2:13" hidden="1" x14ac:dyDescent="0.2">
      <c r="B93" s="69" t="str">
        <f>CONCATENATE("7.",Prüfkriterien_7[[#This Row],[Spalte2]])</f>
        <v>7.3</v>
      </c>
      <c r="C93" s="35">
        <f>ROW()-ROW(Prüfkriterien_7[[#Headers],[Spalte3]])</f>
        <v>3</v>
      </c>
      <c r="D93" s="35">
        <f>(Prüfkriterien_7[Spalte2]+70)/10</f>
        <v>7.3</v>
      </c>
      <c r="E93" s="25"/>
      <c r="F93" s="26"/>
      <c r="G93" s="26"/>
      <c r="H93" s="29"/>
      <c r="I93" s="29"/>
      <c r="J93" s="29"/>
      <c r="K93" s="29"/>
      <c r="L93" s="29"/>
      <c r="M93" s="26"/>
    </row>
    <row r="94" spans="2:13" hidden="1" x14ac:dyDescent="0.2">
      <c r="B94" s="69" t="str">
        <f>CONCATENATE("7.",Prüfkriterien_7[[#This Row],[Spalte2]])</f>
        <v>7.4</v>
      </c>
      <c r="C94" s="35">
        <f>ROW()-ROW(Prüfkriterien_7[[#Headers],[Spalte3]])</f>
        <v>4</v>
      </c>
      <c r="D94" s="35">
        <f>(Prüfkriterien_7[Spalte2]+70)/10</f>
        <v>7.4</v>
      </c>
      <c r="E94" s="25"/>
      <c r="F94" s="26"/>
      <c r="G94" s="26"/>
      <c r="H94" s="29"/>
      <c r="I94" s="29"/>
      <c r="J94" s="29"/>
      <c r="K94" s="29"/>
      <c r="L94" s="29"/>
      <c r="M94" s="26"/>
    </row>
    <row r="95" spans="2:13" hidden="1" x14ac:dyDescent="0.2">
      <c r="B95" s="71" t="str">
        <f>CONCATENATE("7.",Prüfkriterien_7[[#This Row],[Spalte2]])</f>
        <v>7.5</v>
      </c>
      <c r="C95" s="74">
        <f>ROW()-ROW(Prüfkriterien_7[[#Headers],[Spalte3]])</f>
        <v>5</v>
      </c>
      <c r="D95" s="74">
        <f>(Prüfkriterien_7[Spalte2]+70)/10</f>
        <v>7.5</v>
      </c>
      <c r="E95" s="38"/>
      <c r="F95" s="39"/>
      <c r="G95" s="39"/>
      <c r="H95" s="72"/>
      <c r="I95" s="72"/>
      <c r="J95" s="72"/>
      <c r="K95" s="72"/>
      <c r="L95" s="72"/>
      <c r="M95" s="39"/>
    </row>
    <row r="96" spans="2:13" ht="12.75" hidden="1" customHeight="1" x14ac:dyDescent="0.2">
      <c r="B96" s="157" t="s">
        <v>67</v>
      </c>
      <c r="C96" s="158"/>
      <c r="D96" s="158"/>
      <c r="E96" s="158"/>
      <c r="F96" s="158"/>
      <c r="G96" s="158"/>
      <c r="H96" s="158"/>
      <c r="I96" s="158"/>
      <c r="J96" s="158"/>
      <c r="K96" s="158"/>
      <c r="L96" s="158"/>
      <c r="M96" s="159"/>
    </row>
    <row r="97" spans="2:13" hidden="1" x14ac:dyDescent="0.2">
      <c r="B97" s="69" t="s">
        <v>41</v>
      </c>
      <c r="C97" s="35" t="s">
        <v>42</v>
      </c>
      <c r="D97" s="35" t="s">
        <v>43</v>
      </c>
      <c r="E97" s="25" t="s">
        <v>44</v>
      </c>
      <c r="F97" s="26" t="s">
        <v>45</v>
      </c>
      <c r="G97" s="26" t="s">
        <v>48</v>
      </c>
      <c r="H97" s="29" t="s">
        <v>49</v>
      </c>
      <c r="I97" s="29" t="s">
        <v>50</v>
      </c>
      <c r="J97" s="29" t="s">
        <v>51</v>
      </c>
      <c r="K97" s="29" t="s">
        <v>52</v>
      </c>
      <c r="L97" s="29" t="s">
        <v>53</v>
      </c>
      <c r="M97" s="26" t="s">
        <v>54</v>
      </c>
    </row>
    <row r="98" spans="2:13" hidden="1" x14ac:dyDescent="0.2">
      <c r="B98" s="69" t="str">
        <f>CONCATENATE("8.",Prüfkriterien_8[[#This Row],[Spalte2]])</f>
        <v>8.1</v>
      </c>
      <c r="C98" s="35">
        <f>ROW()-ROW(Prüfkriterien_8[[#Headers],[Spalte3]])</f>
        <v>1</v>
      </c>
      <c r="D98" s="35">
        <f>(Prüfkriterien_8[Spalte2]+80)/10</f>
        <v>8.1</v>
      </c>
      <c r="E98" s="25"/>
      <c r="F98" s="26"/>
      <c r="G98" s="26"/>
      <c r="H98" s="29"/>
      <c r="I98" s="29"/>
      <c r="J98" s="29"/>
      <c r="K98" s="29"/>
      <c r="L98" s="29"/>
      <c r="M98" s="26"/>
    </row>
    <row r="99" spans="2:13" hidden="1" x14ac:dyDescent="0.2">
      <c r="B99" s="71" t="str">
        <f>CONCATENATE("8.",Prüfkriterien_8[[#This Row],[Spalte2]])</f>
        <v>8.2</v>
      </c>
      <c r="C99" s="74">
        <f>ROW()-ROW(Prüfkriterien_8[[#Headers],[Spalte3]])</f>
        <v>2</v>
      </c>
      <c r="D99" s="74">
        <f>(Prüfkriterien_8[Spalte2]+80)/10</f>
        <v>8.1999999999999993</v>
      </c>
      <c r="E99" s="38"/>
      <c r="F99" s="39"/>
      <c r="G99" s="39"/>
      <c r="H99" s="72"/>
      <c r="I99" s="72"/>
      <c r="J99" s="72"/>
      <c r="K99" s="72"/>
      <c r="L99" s="72"/>
      <c r="M99" s="39"/>
    </row>
    <row r="100" spans="2:13" hidden="1" x14ac:dyDescent="0.2">
      <c r="B100" s="69" t="str">
        <f>CONCATENATE("8.",Prüfkriterien_8[[#This Row],[Spalte2]])</f>
        <v>8.3</v>
      </c>
      <c r="C100" s="35">
        <f>ROW()-ROW(Prüfkriterien_8[[#Headers],[Spalte3]])</f>
        <v>3</v>
      </c>
      <c r="D100" s="35">
        <f>(Prüfkriterien_8[Spalte2]+80)/10</f>
        <v>8.3000000000000007</v>
      </c>
      <c r="E100" s="25"/>
      <c r="F100" s="26"/>
      <c r="G100" s="26"/>
      <c r="H100" s="29"/>
      <c r="I100" s="29"/>
      <c r="J100" s="29"/>
      <c r="K100" s="29"/>
      <c r="L100" s="29"/>
      <c r="M100" s="26"/>
    </row>
    <row r="101" spans="2:13" hidden="1" x14ac:dyDescent="0.2">
      <c r="B101" s="69" t="str">
        <f>CONCATENATE("8.",Prüfkriterien_8[[#This Row],[Spalte2]])</f>
        <v>8.4</v>
      </c>
      <c r="C101" s="35">
        <f>ROW()-ROW(Prüfkriterien_8[[#Headers],[Spalte3]])</f>
        <v>4</v>
      </c>
      <c r="D101" s="35">
        <f>(Prüfkriterien_8[Spalte2]+80)/10</f>
        <v>8.4</v>
      </c>
      <c r="E101" s="25"/>
      <c r="F101" s="26"/>
      <c r="G101" s="26"/>
      <c r="H101" s="29"/>
      <c r="I101" s="29"/>
      <c r="J101" s="29"/>
      <c r="K101" s="29"/>
      <c r="L101" s="29"/>
      <c r="M101" s="26"/>
    </row>
    <row r="102" spans="2:13" hidden="1" x14ac:dyDescent="0.2">
      <c r="B102" s="71" t="str">
        <f>CONCATENATE("8.",Prüfkriterien_8[[#This Row],[Spalte2]])</f>
        <v>8.5</v>
      </c>
      <c r="C102" s="74">
        <f>ROW()-ROW(Prüfkriterien_8[[#Headers],[Spalte3]])</f>
        <v>5</v>
      </c>
      <c r="D102" s="74">
        <f>(Prüfkriterien_8[Spalte2]+80)/10</f>
        <v>8.5</v>
      </c>
      <c r="E102" s="38"/>
      <c r="F102" s="39"/>
      <c r="G102" s="39"/>
      <c r="H102" s="72"/>
      <c r="I102" s="72"/>
      <c r="J102" s="72"/>
      <c r="K102" s="72"/>
      <c r="L102" s="72"/>
      <c r="M102" s="39"/>
    </row>
    <row r="103" spans="2:13" ht="12.75" hidden="1" customHeight="1" x14ac:dyDescent="0.2">
      <c r="B103" s="157" t="s">
        <v>68</v>
      </c>
      <c r="C103" s="158"/>
      <c r="D103" s="158"/>
      <c r="E103" s="158"/>
      <c r="F103" s="158"/>
      <c r="G103" s="158"/>
      <c r="H103" s="158"/>
      <c r="I103" s="158"/>
      <c r="J103" s="158"/>
      <c r="K103" s="158"/>
      <c r="L103" s="158"/>
      <c r="M103" s="159"/>
    </row>
    <row r="104" spans="2:13" hidden="1" x14ac:dyDescent="0.2">
      <c r="B104" s="69" t="s">
        <v>41</v>
      </c>
      <c r="C104" s="35" t="s">
        <v>42</v>
      </c>
      <c r="D104" s="35" t="s">
        <v>43</v>
      </c>
      <c r="E104" s="25" t="s">
        <v>44</v>
      </c>
      <c r="F104" s="26" t="s">
        <v>45</v>
      </c>
      <c r="G104" s="26" t="s">
        <v>48</v>
      </c>
      <c r="H104" s="29" t="s">
        <v>49</v>
      </c>
      <c r="I104" s="29" t="s">
        <v>50</v>
      </c>
      <c r="J104" s="29" t="s">
        <v>51</v>
      </c>
      <c r="K104" s="29" t="s">
        <v>52</v>
      </c>
      <c r="L104" s="29" t="s">
        <v>53</v>
      </c>
      <c r="M104" s="26" t="s">
        <v>54</v>
      </c>
    </row>
    <row r="105" spans="2:13" hidden="1" x14ac:dyDescent="0.2">
      <c r="B105" s="69" t="str">
        <f>CONCATENATE("9.",Prüfkriterien_9[[#This Row],[Spalte2]])</f>
        <v>9.1</v>
      </c>
      <c r="C105" s="35">
        <f>ROW()-ROW(Prüfkriterien_9[[#Headers],[Spalte3]])</f>
        <v>1</v>
      </c>
      <c r="D105" s="35">
        <f>(Prüfkriterien_9[Spalte2]+90)/10</f>
        <v>9.1</v>
      </c>
      <c r="E105" s="25"/>
      <c r="F105" s="26"/>
      <c r="G105" s="26"/>
      <c r="H105" s="29"/>
      <c r="I105" s="29"/>
      <c r="J105" s="29"/>
      <c r="K105" s="29"/>
      <c r="L105" s="29"/>
      <c r="M105" s="26"/>
    </row>
    <row r="106" spans="2:13" hidden="1" x14ac:dyDescent="0.2">
      <c r="B106" s="71" t="str">
        <f>CONCATENATE("9.",Prüfkriterien_9[[#This Row],[Spalte2]])</f>
        <v>9.2</v>
      </c>
      <c r="C106" s="74">
        <f>ROW()-ROW(Prüfkriterien_9[[#Headers],[Spalte3]])</f>
        <v>2</v>
      </c>
      <c r="D106" s="74">
        <f>(Prüfkriterien_9[Spalte2]+90)/10</f>
        <v>9.1999999999999993</v>
      </c>
      <c r="E106" s="38"/>
      <c r="F106" s="39"/>
      <c r="G106" s="39"/>
      <c r="H106" s="72"/>
      <c r="I106" s="72"/>
      <c r="J106" s="72"/>
      <c r="K106" s="72"/>
      <c r="L106" s="72"/>
      <c r="M106" s="39"/>
    </row>
    <row r="107" spans="2:13" hidden="1" x14ac:dyDescent="0.2">
      <c r="B107" s="69" t="str">
        <f>CONCATENATE("9.",Prüfkriterien_9[[#This Row],[Spalte2]])</f>
        <v>9.3</v>
      </c>
      <c r="C107" s="35">
        <f>ROW()-ROW(Prüfkriterien_9[[#Headers],[Spalte3]])</f>
        <v>3</v>
      </c>
      <c r="D107" s="35">
        <f>(Prüfkriterien_9[Spalte2]+90)/10</f>
        <v>9.3000000000000007</v>
      </c>
      <c r="E107" s="25"/>
      <c r="F107" s="26"/>
      <c r="G107" s="26"/>
      <c r="H107" s="29"/>
      <c r="I107" s="29"/>
      <c r="J107" s="29"/>
      <c r="K107" s="29"/>
      <c r="L107" s="29"/>
      <c r="M107" s="26"/>
    </row>
    <row r="108" spans="2:13" hidden="1" x14ac:dyDescent="0.2">
      <c r="B108" s="69" t="str">
        <f>CONCATENATE("9.",Prüfkriterien_9[[#This Row],[Spalte2]])</f>
        <v>9.4</v>
      </c>
      <c r="C108" s="35">
        <f>ROW()-ROW(Prüfkriterien_9[[#Headers],[Spalte3]])</f>
        <v>4</v>
      </c>
      <c r="D108" s="35">
        <f>(Prüfkriterien_9[Spalte2]+90)/10</f>
        <v>9.4</v>
      </c>
      <c r="E108" s="25"/>
      <c r="F108" s="26"/>
      <c r="G108" s="26"/>
      <c r="H108" s="29"/>
      <c r="I108" s="29"/>
      <c r="J108" s="29"/>
      <c r="K108" s="29"/>
      <c r="L108" s="29"/>
      <c r="M108" s="26"/>
    </row>
    <row r="109" spans="2:13" hidden="1" x14ac:dyDescent="0.2">
      <c r="B109" s="71" t="str">
        <f>CONCATENATE("9.",Prüfkriterien_9[[#This Row],[Spalte2]])</f>
        <v>9.5</v>
      </c>
      <c r="C109" s="74">
        <f>ROW()-ROW(Prüfkriterien_9[[#Headers],[Spalte3]])</f>
        <v>5</v>
      </c>
      <c r="D109" s="74">
        <f>(Prüfkriterien_9[Spalte2]+90)/10</f>
        <v>9.5</v>
      </c>
      <c r="E109" s="38"/>
      <c r="F109" s="39"/>
      <c r="G109" s="39"/>
      <c r="H109" s="72"/>
      <c r="I109" s="72"/>
      <c r="J109" s="72"/>
      <c r="K109" s="72"/>
      <c r="L109" s="72"/>
      <c r="M109" s="39"/>
    </row>
    <row r="110" spans="2:13" ht="12.75" hidden="1" customHeight="1" x14ac:dyDescent="0.2">
      <c r="B110" s="157" t="s">
        <v>69</v>
      </c>
      <c r="C110" s="158"/>
      <c r="D110" s="158"/>
      <c r="E110" s="158"/>
      <c r="F110" s="158"/>
      <c r="G110" s="158"/>
      <c r="H110" s="158"/>
      <c r="I110" s="158"/>
      <c r="J110" s="158"/>
      <c r="K110" s="158"/>
      <c r="L110" s="158"/>
      <c r="M110" s="159"/>
    </row>
    <row r="111" spans="2:13" hidden="1" x14ac:dyDescent="0.2">
      <c r="B111" s="69" t="s">
        <v>41</v>
      </c>
      <c r="C111" s="35" t="s">
        <v>42</v>
      </c>
      <c r="D111" s="35" t="s">
        <v>43</v>
      </c>
      <c r="E111" s="25" t="s">
        <v>44</v>
      </c>
      <c r="F111" s="26" t="s">
        <v>45</v>
      </c>
      <c r="G111" s="26" t="s">
        <v>48</v>
      </c>
      <c r="H111" s="29" t="s">
        <v>49</v>
      </c>
      <c r="I111" s="29" t="s">
        <v>50</v>
      </c>
      <c r="J111" s="29" t="s">
        <v>51</v>
      </c>
      <c r="K111" s="29" t="s">
        <v>52</v>
      </c>
      <c r="L111" s="29" t="s">
        <v>53</v>
      </c>
      <c r="M111" s="26" t="s">
        <v>54</v>
      </c>
    </row>
    <row r="112" spans="2:13" hidden="1" x14ac:dyDescent="0.2">
      <c r="B112" s="69" t="str">
        <f>CONCATENATE("10.",Prüfkriterien_10[[#This Row],[Spalte2]])</f>
        <v>10.1</v>
      </c>
      <c r="C112" s="35">
        <f>ROW()-ROW(Prüfkriterien_10[[#Headers],[Spalte3]])</f>
        <v>1</v>
      </c>
      <c r="D112" s="35">
        <f>(Prüfkriterien_10[Spalte2]+100)/10</f>
        <v>10.1</v>
      </c>
      <c r="E112" s="25"/>
      <c r="F112" s="26"/>
      <c r="G112" s="26"/>
      <c r="H112" s="29"/>
      <c r="I112" s="29"/>
      <c r="J112" s="29"/>
      <c r="K112" s="29"/>
      <c r="L112" s="29"/>
      <c r="M112" s="26"/>
    </row>
    <row r="113" spans="2:13" hidden="1" x14ac:dyDescent="0.2">
      <c r="B113" s="71" t="str">
        <f>CONCATENATE("10.",Prüfkriterien_10[[#This Row],[Spalte2]])</f>
        <v>10.2</v>
      </c>
      <c r="C113" s="74">
        <f>ROW()-ROW(Prüfkriterien_10[[#Headers],[Spalte3]])</f>
        <v>2</v>
      </c>
      <c r="D113" s="74">
        <f>(Prüfkriterien_10[Spalte2]+100)/10</f>
        <v>10.199999999999999</v>
      </c>
      <c r="E113" s="38"/>
      <c r="F113" s="39"/>
      <c r="G113" s="39"/>
      <c r="H113" s="72"/>
      <c r="I113" s="72"/>
      <c r="J113" s="72"/>
      <c r="K113" s="72"/>
      <c r="L113" s="72"/>
      <c r="M113" s="39"/>
    </row>
    <row r="114" spans="2:13" hidden="1" x14ac:dyDescent="0.2">
      <c r="B114" s="69" t="str">
        <f>CONCATENATE("10.",Prüfkriterien_10[[#This Row],[Spalte2]])</f>
        <v>10.3</v>
      </c>
      <c r="C114" s="35">
        <f>ROW()-ROW(Prüfkriterien_10[[#Headers],[Spalte3]])</f>
        <v>3</v>
      </c>
      <c r="D114" s="35">
        <f>(Prüfkriterien_10[Spalte2]+100)/10</f>
        <v>10.3</v>
      </c>
      <c r="E114" s="25"/>
      <c r="F114" s="26"/>
      <c r="G114" s="26"/>
      <c r="H114" s="29"/>
      <c r="I114" s="29"/>
      <c r="J114" s="29"/>
      <c r="K114" s="29"/>
      <c r="L114" s="29"/>
      <c r="M114" s="26"/>
    </row>
    <row r="115" spans="2:13" hidden="1" x14ac:dyDescent="0.2">
      <c r="B115" s="69" t="str">
        <f>CONCATENATE("10.",Prüfkriterien_10[[#This Row],[Spalte2]])</f>
        <v>10.4</v>
      </c>
      <c r="C115" s="35">
        <f>ROW()-ROW(Prüfkriterien_10[[#Headers],[Spalte3]])</f>
        <v>4</v>
      </c>
      <c r="D115" s="35">
        <f>(Prüfkriterien_10[Spalte2]+100)/10</f>
        <v>10.4</v>
      </c>
      <c r="E115" s="25"/>
      <c r="F115" s="26"/>
      <c r="G115" s="26"/>
      <c r="H115" s="29"/>
      <c r="I115" s="29"/>
      <c r="J115" s="29"/>
      <c r="K115" s="29"/>
      <c r="L115" s="29"/>
      <c r="M115" s="26"/>
    </row>
    <row r="116" spans="2:13" hidden="1" x14ac:dyDescent="0.2">
      <c r="B116" s="71" t="str">
        <f>CONCATENATE("10.",Prüfkriterien_10[[#This Row],[Spalte2]])</f>
        <v>10.5</v>
      </c>
      <c r="C116" s="74">
        <f>ROW()-ROW(Prüfkriterien_10[[#Headers],[Spalte3]])</f>
        <v>5</v>
      </c>
      <c r="D116" s="74">
        <f>(Prüfkriterien_10[Spalte2]+100)/10</f>
        <v>10.5</v>
      </c>
      <c r="E116" s="38"/>
      <c r="F116" s="39"/>
      <c r="G116" s="39"/>
      <c r="H116" s="72"/>
      <c r="I116" s="72"/>
      <c r="J116" s="72"/>
      <c r="K116" s="72"/>
      <c r="L116" s="72"/>
      <c r="M116" s="39"/>
    </row>
    <row r="117" spans="2:13" ht="12.75" hidden="1" customHeight="1" x14ac:dyDescent="0.2">
      <c r="B117" s="157" t="s">
        <v>70</v>
      </c>
      <c r="C117" s="158"/>
      <c r="D117" s="158"/>
      <c r="E117" s="158"/>
      <c r="F117" s="158"/>
      <c r="G117" s="158"/>
      <c r="H117" s="158"/>
      <c r="I117" s="158"/>
      <c r="J117" s="158"/>
      <c r="K117" s="158"/>
      <c r="L117" s="158"/>
      <c r="M117" s="159"/>
    </row>
    <row r="118" spans="2:13" hidden="1" x14ac:dyDescent="0.2">
      <c r="B118" s="69" t="s">
        <v>41</v>
      </c>
      <c r="C118" s="35" t="s">
        <v>42</v>
      </c>
      <c r="D118" s="35" t="s">
        <v>43</v>
      </c>
      <c r="E118" s="25" t="s">
        <v>44</v>
      </c>
      <c r="F118" s="26" t="s">
        <v>45</v>
      </c>
      <c r="G118" s="26" t="s">
        <v>48</v>
      </c>
      <c r="H118" s="29" t="s">
        <v>49</v>
      </c>
      <c r="I118" s="29" t="s">
        <v>50</v>
      </c>
      <c r="J118" s="29" t="s">
        <v>51</v>
      </c>
      <c r="K118" s="29" t="s">
        <v>52</v>
      </c>
      <c r="L118" s="29" t="s">
        <v>53</v>
      </c>
      <c r="M118" s="26" t="s">
        <v>54</v>
      </c>
    </row>
    <row r="119" spans="2:13" hidden="1" x14ac:dyDescent="0.2">
      <c r="B119" s="69" t="str">
        <f>CONCATENATE("11.",Prüfkriterien_11[[#This Row],[Spalte2]])</f>
        <v>11.1</v>
      </c>
      <c r="C119" s="35">
        <f>ROW()-ROW(Prüfkriterien_11[[#Headers],[Spalte3]])</f>
        <v>1</v>
      </c>
      <c r="D119" s="35">
        <f>(Prüfkriterien_11[Spalte2]+110)/10</f>
        <v>11.1</v>
      </c>
      <c r="E119" s="25"/>
      <c r="F119" s="26"/>
      <c r="G119" s="26"/>
      <c r="H119" s="29"/>
      <c r="I119" s="29"/>
      <c r="J119" s="29"/>
      <c r="K119" s="29"/>
      <c r="L119" s="29"/>
      <c r="M119" s="26"/>
    </row>
    <row r="120" spans="2:13" hidden="1" x14ac:dyDescent="0.2">
      <c r="B120" s="71" t="str">
        <f>CONCATENATE("11.",Prüfkriterien_11[[#This Row],[Spalte2]])</f>
        <v>11.2</v>
      </c>
      <c r="C120" s="74">
        <f>ROW()-ROW(Prüfkriterien_11[[#Headers],[Spalte3]])</f>
        <v>2</v>
      </c>
      <c r="D120" s="74">
        <f>(Prüfkriterien_11[Spalte2]+110)/10</f>
        <v>11.2</v>
      </c>
      <c r="E120" s="38"/>
      <c r="F120" s="39"/>
      <c r="G120" s="39"/>
      <c r="H120" s="72"/>
      <c r="I120" s="72"/>
      <c r="J120" s="72"/>
      <c r="K120" s="72"/>
      <c r="L120" s="72"/>
      <c r="M120" s="39"/>
    </row>
    <row r="121" spans="2:13" hidden="1" x14ac:dyDescent="0.2">
      <c r="B121" s="69" t="str">
        <f>CONCATENATE("11.",Prüfkriterien_11[[#This Row],[Spalte2]])</f>
        <v>11.3</v>
      </c>
      <c r="C121" s="35">
        <f>ROW()-ROW(Prüfkriterien_11[[#Headers],[Spalte3]])</f>
        <v>3</v>
      </c>
      <c r="D121" s="35">
        <f>(Prüfkriterien_11[Spalte2]+110)/10</f>
        <v>11.3</v>
      </c>
      <c r="E121" s="25"/>
      <c r="F121" s="26"/>
      <c r="G121" s="26"/>
      <c r="H121" s="29"/>
      <c r="I121" s="29"/>
      <c r="J121" s="29"/>
      <c r="K121" s="29"/>
      <c r="L121" s="29"/>
      <c r="M121" s="26"/>
    </row>
    <row r="122" spans="2:13" hidden="1" x14ac:dyDescent="0.2">
      <c r="B122" s="69" t="str">
        <f>CONCATENATE("11.",Prüfkriterien_11[[#This Row],[Spalte2]])</f>
        <v>11.4</v>
      </c>
      <c r="C122" s="35">
        <f>ROW()-ROW(Prüfkriterien_11[[#Headers],[Spalte3]])</f>
        <v>4</v>
      </c>
      <c r="D122" s="35">
        <f>(Prüfkriterien_11[Spalte2]+110)/10</f>
        <v>11.4</v>
      </c>
      <c r="E122" s="25"/>
      <c r="F122" s="26"/>
      <c r="G122" s="26"/>
      <c r="H122" s="29"/>
      <c r="I122" s="29"/>
      <c r="J122" s="29"/>
      <c r="K122" s="29"/>
      <c r="L122" s="29"/>
      <c r="M122" s="26"/>
    </row>
    <row r="123" spans="2:13" hidden="1" x14ac:dyDescent="0.2">
      <c r="B123" s="71" t="str">
        <f>CONCATENATE("11.",Prüfkriterien_11[[#This Row],[Spalte2]])</f>
        <v>11.5</v>
      </c>
      <c r="C123" s="74">
        <f>ROW()-ROW(Prüfkriterien_11[[#Headers],[Spalte3]])</f>
        <v>5</v>
      </c>
      <c r="D123" s="74">
        <f>(Prüfkriterien_11[Spalte2]+110)/10</f>
        <v>11.5</v>
      </c>
      <c r="E123" s="38"/>
      <c r="F123" s="39"/>
      <c r="G123" s="39"/>
      <c r="H123" s="72"/>
      <c r="I123" s="72"/>
      <c r="J123" s="72"/>
      <c r="K123" s="72"/>
      <c r="L123" s="72"/>
      <c r="M123" s="39"/>
    </row>
    <row r="124" spans="2:13" ht="6.75" customHeight="1" x14ac:dyDescent="0.2"/>
  </sheetData>
  <sheetProtection algorithmName="SHA-512" hashValue="C/GuAnaGEuuwxnURxpft6j0f4L1AvRjnTnGF1cTXd7UZuYat6Ienqt6CYkLNx9DygHJkTVPPUCK6YtdfuP2iDA==" saltValue="EBNJMfYV088HfqGWOsQEuw==" spinCount="100000" sheet="1" formatCells="0" formatRows="0" insertRows="0" deleteRows="0"/>
  <mergeCells count="22">
    <mergeCell ref="B75:M75"/>
    <mergeCell ref="C4:K4"/>
    <mergeCell ref="B6:B7"/>
    <mergeCell ref="C6:C7"/>
    <mergeCell ref="E6:E7"/>
    <mergeCell ref="F6:F7"/>
    <mergeCell ref="G6:G7"/>
    <mergeCell ref="H6:L6"/>
    <mergeCell ref="M6:M7"/>
    <mergeCell ref="D6:D7"/>
    <mergeCell ref="B2:M2"/>
    <mergeCell ref="B5:M5"/>
    <mergeCell ref="B8:M8"/>
    <mergeCell ref="B31:M31"/>
    <mergeCell ref="B58:M58"/>
    <mergeCell ref="B3:M3"/>
    <mergeCell ref="B117:M117"/>
    <mergeCell ref="B82:M82"/>
    <mergeCell ref="B89:M89"/>
    <mergeCell ref="B96:M96"/>
    <mergeCell ref="B103:M103"/>
    <mergeCell ref="B110:M110"/>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2023&amp;C&amp;G&amp;R
&amp;"Arial,Standard"&amp;8&amp;P von &amp;N</oddFooter>
  </headerFooter>
  <ignoredErrors>
    <ignoredError sqref="I37:J41 I48:J51" listDataValidation="1"/>
  </ignoredErrors>
  <legacyDrawingHF r:id="rId2"/>
  <tableParts count="10">
    <tablePart r:id="rId3"/>
    <tablePart r:id="rId4"/>
    <tablePart r:id="rId5"/>
    <tablePart r:id="rId6"/>
    <tablePart r:id="rId7"/>
    <tablePart r:id="rId8"/>
    <tablePart r:id="rId9"/>
    <tablePart r:id="rId10"/>
    <tablePart r:id="rId11"/>
    <tablePart r:id="rId12"/>
  </tableParts>
  <extLst>
    <ext xmlns:x14="http://schemas.microsoft.com/office/spreadsheetml/2009/9/main" uri="{78C0D931-6437-407d-A8EE-F0AAD7539E65}">
      <x14:conditionalFormattings>
        <x14:conditionalFormatting xmlns:xm="http://schemas.microsoft.com/office/excel/2006/main">
          <x14:cfRule type="containsText" priority="36" operator="containsText" id="{5E95DCB8-8D9B-43CB-9F0E-367D7B8C392E}">
            <xm:f>NOT(ISERROR(SEARCH("grau",H32)))</xm:f>
            <xm:f>"grau"</xm:f>
            <x14:dxf>
              <font>
                <color rgb="FF808080"/>
              </font>
              <fill>
                <patternFill>
                  <bgColor rgb="FF808080"/>
                </patternFill>
              </fill>
            </x14:dxf>
          </x14:cfRule>
          <xm:sqref>H76:L81 H73:L74 H71:H72 K71:L72 H59:L59 I49:I53 J52:J53 I57:J57 I46:J46 H32:L32 I34:J35 I37:J44 I48:J48 H70:L70</xm:sqref>
        </x14:conditionalFormatting>
        <x14:conditionalFormatting xmlns:xm="http://schemas.microsoft.com/office/excel/2006/main">
          <x14:cfRule type="containsText" priority="33" operator="containsText" id="{856D55F9-5406-42BE-8943-059812964641}">
            <xm:f>NOT(ISERROR(SEARCH("grau",H10)))</xm:f>
            <xm:f>"grau"</xm:f>
            <x14:dxf>
              <font>
                <strike val="0"/>
                <color rgb="FF808080"/>
              </font>
              <fill>
                <patternFill>
                  <bgColor rgb="FF808080"/>
                </patternFill>
              </fill>
            </x14:dxf>
          </x14:cfRule>
          <xm:sqref>H10:L30</xm:sqref>
        </x14:conditionalFormatting>
        <x14:conditionalFormatting xmlns:xm="http://schemas.microsoft.com/office/excel/2006/main">
          <x14:cfRule type="containsText" priority="31" operator="containsText" id="{3EA6EFDB-E455-4F38-A982-1E38324F0343}">
            <xm:f>NOT(ISERROR(SEARCH("grau",H83)))</xm:f>
            <xm:f>"grau"</xm:f>
            <x14:dxf>
              <font>
                <color rgb="FF808080"/>
              </font>
              <fill>
                <patternFill>
                  <bgColor rgb="FF808080"/>
                </patternFill>
              </fill>
            </x14:dxf>
          </x14:cfRule>
          <xm:sqref>H83:L88</xm:sqref>
        </x14:conditionalFormatting>
        <x14:conditionalFormatting xmlns:xm="http://schemas.microsoft.com/office/excel/2006/main">
          <x14:cfRule type="containsText" priority="30" operator="containsText" id="{5BEAB68E-34A9-4110-B056-50320AFBCCB0}">
            <xm:f>NOT(ISERROR(SEARCH("grau",H90)))</xm:f>
            <xm:f>"grau"</xm:f>
            <x14:dxf>
              <font>
                <color rgb="FF808080"/>
              </font>
              <fill>
                <patternFill>
                  <bgColor rgb="FF808080"/>
                </patternFill>
              </fill>
            </x14:dxf>
          </x14:cfRule>
          <xm:sqref>H90:L95</xm:sqref>
        </x14:conditionalFormatting>
        <x14:conditionalFormatting xmlns:xm="http://schemas.microsoft.com/office/excel/2006/main">
          <x14:cfRule type="containsText" priority="29" operator="containsText" id="{CF7EDDB7-2157-4E54-80CC-AC6AB6FBA5CD}">
            <xm:f>NOT(ISERROR(SEARCH("grau",H97)))</xm:f>
            <xm:f>"grau"</xm:f>
            <x14:dxf>
              <font>
                <color rgb="FF808080"/>
              </font>
              <fill>
                <patternFill>
                  <bgColor rgb="FF808080"/>
                </patternFill>
              </fill>
            </x14:dxf>
          </x14:cfRule>
          <xm:sqref>H97:L102</xm:sqref>
        </x14:conditionalFormatting>
        <x14:conditionalFormatting xmlns:xm="http://schemas.microsoft.com/office/excel/2006/main">
          <x14:cfRule type="containsText" priority="28" operator="containsText" id="{A15A7D79-1345-4D48-A805-61E375A492E8}">
            <xm:f>NOT(ISERROR(SEARCH("grau",H104)))</xm:f>
            <xm:f>"grau"</xm:f>
            <x14:dxf>
              <font>
                <color rgb="FF808080"/>
              </font>
              <fill>
                <patternFill>
                  <bgColor rgb="FF808080"/>
                </patternFill>
              </fill>
            </x14:dxf>
          </x14:cfRule>
          <xm:sqref>H104:L109</xm:sqref>
        </x14:conditionalFormatting>
        <x14:conditionalFormatting xmlns:xm="http://schemas.microsoft.com/office/excel/2006/main">
          <x14:cfRule type="containsText" priority="27" operator="containsText" id="{24D64CB9-06C8-4AB6-96E9-068B2C93B725}">
            <xm:f>NOT(ISERROR(SEARCH("grau",H111)))</xm:f>
            <xm:f>"grau"</xm:f>
            <x14:dxf>
              <font>
                <color rgb="FF808080"/>
              </font>
              <fill>
                <patternFill>
                  <bgColor rgb="FF808080"/>
                </patternFill>
              </fill>
            </x14:dxf>
          </x14:cfRule>
          <xm:sqref>H111:L116</xm:sqref>
        </x14:conditionalFormatting>
        <x14:conditionalFormatting xmlns:xm="http://schemas.microsoft.com/office/excel/2006/main">
          <x14:cfRule type="containsText" priority="26" operator="containsText" id="{04852FE4-12C5-447A-9DDA-1F52D59ECA2D}">
            <xm:f>NOT(ISERROR(SEARCH("grau",H118)))</xm:f>
            <xm:f>"grau"</xm:f>
            <x14:dxf>
              <font>
                <color rgb="FF808080"/>
              </font>
              <fill>
                <patternFill>
                  <bgColor rgb="FF808080"/>
                </patternFill>
              </fill>
            </x14:dxf>
          </x14:cfRule>
          <xm:sqref>H118:L123</xm:sqref>
        </x14:conditionalFormatting>
        <x14:conditionalFormatting xmlns:xm="http://schemas.microsoft.com/office/excel/2006/main">
          <x14:cfRule type="containsText" priority="24" operator="containsText" id="{27517A5A-848C-4822-9530-4405DCDB1DF1}">
            <xm:f>NOT(ISERROR(SEARCH("grau",J49)))</xm:f>
            <xm:f>"grau"</xm:f>
            <x14:dxf>
              <font>
                <color rgb="FF808080"/>
              </font>
              <fill>
                <patternFill>
                  <bgColor rgb="FF808080"/>
                </patternFill>
              </fill>
            </x14:dxf>
          </x14:cfRule>
          <xm:sqref>J49:J51</xm:sqref>
        </x14:conditionalFormatting>
        <x14:conditionalFormatting xmlns:xm="http://schemas.microsoft.com/office/excel/2006/main">
          <x14:cfRule type="containsText" priority="22" operator="containsText" id="{0689F2A1-387B-4829-8409-B985D1422D22}">
            <xm:f>NOT(ISERROR(SEARCH("grau",I71)))</xm:f>
            <xm:f>"grau"</xm:f>
            <x14:dxf>
              <font>
                <color rgb="FF808080"/>
              </font>
              <fill>
                <patternFill>
                  <bgColor rgb="FF808080"/>
                </patternFill>
              </fill>
            </x14:dxf>
          </x14:cfRule>
          <xm:sqref>I71:J72</xm:sqref>
        </x14:conditionalFormatting>
        <x14:conditionalFormatting xmlns:xm="http://schemas.microsoft.com/office/excel/2006/main">
          <x14:cfRule type="containsText" priority="16" operator="containsText" id="{30469DA9-0CBA-460B-9CED-5FB68A0682DF}">
            <xm:f>NOT(ISERROR(SEARCH("grau",H33)))</xm:f>
            <xm:f>"grau"</xm:f>
            <x14:dxf>
              <font>
                <strike val="0"/>
                <color rgb="FF808080"/>
              </font>
              <fill>
                <patternFill>
                  <bgColor rgb="FF808080"/>
                </patternFill>
              </fill>
            </x14:dxf>
          </x14:cfRule>
          <xm:sqref>H33:L33</xm:sqref>
        </x14:conditionalFormatting>
        <x14:conditionalFormatting xmlns:xm="http://schemas.microsoft.com/office/excel/2006/main">
          <x14:cfRule type="containsText" priority="15" operator="containsText" id="{92CF6247-CC2E-48D1-B5A5-222360BB723B}">
            <xm:f>NOT(ISERROR(SEARCH("grau",H34)))</xm:f>
            <xm:f>"grau"</xm:f>
            <x14:dxf>
              <font>
                <strike val="0"/>
                <color rgb="FF808080"/>
              </font>
              <fill>
                <patternFill>
                  <bgColor rgb="FF808080"/>
                </patternFill>
              </fill>
            </x14:dxf>
          </x14:cfRule>
          <xm:sqref>H34:H36</xm:sqref>
        </x14:conditionalFormatting>
        <x14:conditionalFormatting xmlns:xm="http://schemas.microsoft.com/office/excel/2006/main">
          <x14:cfRule type="containsText" priority="14" operator="containsText" id="{742DE0C7-7C86-4AEC-AF24-BA82AC46046A}">
            <xm:f>NOT(ISERROR(SEARCH("grau",I36)))</xm:f>
            <xm:f>"grau"</xm:f>
            <x14:dxf>
              <font>
                <strike val="0"/>
                <color rgb="FF808080"/>
              </font>
              <fill>
                <patternFill>
                  <bgColor rgb="FF808080"/>
                </patternFill>
              </fill>
            </x14:dxf>
          </x14:cfRule>
          <xm:sqref>I36:L36</xm:sqref>
        </x14:conditionalFormatting>
        <x14:conditionalFormatting xmlns:xm="http://schemas.microsoft.com/office/excel/2006/main">
          <x14:cfRule type="containsText" priority="13" operator="containsText" id="{135E5F8B-A1E2-462F-BB90-44B26D1CA388}">
            <xm:f>NOT(ISERROR(SEARCH("grau",K34)))</xm:f>
            <xm:f>"grau"</xm:f>
            <x14:dxf>
              <font>
                <strike val="0"/>
                <color rgb="FF808080"/>
              </font>
              <fill>
                <patternFill>
                  <bgColor rgb="FF808080"/>
                </patternFill>
              </fill>
            </x14:dxf>
          </x14:cfRule>
          <xm:sqref>K34:L35</xm:sqref>
        </x14:conditionalFormatting>
        <x14:conditionalFormatting xmlns:xm="http://schemas.microsoft.com/office/excel/2006/main">
          <x14:cfRule type="containsText" priority="12" operator="containsText" id="{58CE02EA-34AD-49F3-B9D5-EA60B59E443E}">
            <xm:f>NOT(ISERROR(SEARCH("grau",H37)))</xm:f>
            <xm:f>"grau"</xm:f>
            <x14:dxf>
              <font>
                <strike val="0"/>
                <color rgb="FF808080"/>
              </font>
              <fill>
                <patternFill>
                  <bgColor rgb="FF808080"/>
                </patternFill>
              </fill>
            </x14:dxf>
          </x14:cfRule>
          <xm:sqref>H37:H44</xm:sqref>
        </x14:conditionalFormatting>
        <x14:conditionalFormatting xmlns:xm="http://schemas.microsoft.com/office/excel/2006/main">
          <x14:cfRule type="containsText" priority="11" operator="containsText" id="{A0D37D11-FFD4-4208-A69D-995EC1F67F94}">
            <xm:f>NOT(ISERROR(SEARCH("grau",K37)))</xm:f>
            <xm:f>"grau"</xm:f>
            <x14:dxf>
              <font>
                <strike val="0"/>
                <color rgb="FF808080"/>
              </font>
              <fill>
                <patternFill>
                  <bgColor rgb="FF808080"/>
                </patternFill>
              </fill>
            </x14:dxf>
          </x14:cfRule>
          <xm:sqref>K37:L44</xm:sqref>
        </x14:conditionalFormatting>
        <x14:conditionalFormatting xmlns:xm="http://schemas.microsoft.com/office/excel/2006/main">
          <x14:cfRule type="containsText" priority="10" operator="containsText" id="{2098899D-5078-4737-88F5-DB572F20A22B}">
            <xm:f>NOT(ISERROR(SEARCH("grau",H45)))</xm:f>
            <xm:f>"grau"</xm:f>
            <x14:dxf>
              <font>
                <strike val="0"/>
                <color rgb="FF808080"/>
              </font>
              <fill>
                <patternFill>
                  <bgColor rgb="FF808080"/>
                </patternFill>
              </fill>
            </x14:dxf>
          </x14:cfRule>
          <xm:sqref>H45:L45</xm:sqref>
        </x14:conditionalFormatting>
        <x14:conditionalFormatting xmlns:xm="http://schemas.microsoft.com/office/excel/2006/main">
          <x14:cfRule type="containsText" priority="9" operator="containsText" id="{F1473773-DEB5-404F-BE5B-E3E740EAA59A}">
            <xm:f>NOT(ISERROR(SEARCH("grau",H47)))</xm:f>
            <xm:f>"grau"</xm:f>
            <x14:dxf>
              <font>
                <strike val="0"/>
                <color rgb="FF808080"/>
              </font>
              <fill>
                <patternFill>
                  <bgColor rgb="FF808080"/>
                </patternFill>
              </fill>
            </x14:dxf>
          </x14:cfRule>
          <xm:sqref>H47:L47</xm:sqref>
        </x14:conditionalFormatting>
        <x14:conditionalFormatting xmlns:xm="http://schemas.microsoft.com/office/excel/2006/main">
          <x14:cfRule type="containsText" priority="8" operator="containsText" id="{A1E99056-167C-4613-AD12-2513B5A17BB7}">
            <xm:f>NOT(ISERROR(SEARCH("grau",K46)))</xm:f>
            <xm:f>"grau"</xm:f>
            <x14:dxf>
              <font>
                <strike val="0"/>
                <color rgb="FF808080"/>
              </font>
              <fill>
                <patternFill>
                  <bgColor rgb="FF808080"/>
                </patternFill>
              </fill>
            </x14:dxf>
          </x14:cfRule>
          <xm:sqref>K46:L46</xm:sqref>
        </x14:conditionalFormatting>
        <x14:conditionalFormatting xmlns:xm="http://schemas.microsoft.com/office/excel/2006/main">
          <x14:cfRule type="containsText" priority="7" operator="containsText" id="{4D89083E-5CFB-478E-8798-97AEFAC79E59}">
            <xm:f>NOT(ISERROR(SEARCH("grau",H46)))</xm:f>
            <xm:f>"grau"</xm:f>
            <x14:dxf>
              <font>
                <strike val="0"/>
                <color rgb="FF808080"/>
              </font>
              <fill>
                <patternFill>
                  <bgColor rgb="FF808080"/>
                </patternFill>
              </fill>
            </x14:dxf>
          </x14:cfRule>
          <xm:sqref>H46</xm:sqref>
        </x14:conditionalFormatting>
        <x14:conditionalFormatting xmlns:xm="http://schemas.microsoft.com/office/excel/2006/main">
          <x14:cfRule type="containsText" priority="6" operator="containsText" id="{B8FDC38F-5565-41D4-AE64-386CADCBBD43}">
            <xm:f>NOT(ISERROR(SEARCH("grau",H48)))</xm:f>
            <xm:f>"grau"</xm:f>
            <x14:dxf>
              <font>
                <strike val="0"/>
                <color rgb="FF808080"/>
              </font>
              <fill>
                <patternFill>
                  <bgColor rgb="FF808080"/>
                </patternFill>
              </fill>
            </x14:dxf>
          </x14:cfRule>
          <xm:sqref>H48:H53</xm:sqref>
        </x14:conditionalFormatting>
        <x14:conditionalFormatting xmlns:xm="http://schemas.microsoft.com/office/excel/2006/main">
          <x14:cfRule type="containsText" priority="5" operator="containsText" id="{3FD2C877-0BF1-439D-9CDB-884793FFA1A8}">
            <xm:f>NOT(ISERROR(SEARCH("grau",K48)))</xm:f>
            <xm:f>"grau"</xm:f>
            <x14:dxf>
              <font>
                <strike val="0"/>
                <color rgb="FF808080"/>
              </font>
              <fill>
                <patternFill>
                  <bgColor rgb="FF808080"/>
                </patternFill>
              </fill>
            </x14:dxf>
          </x14:cfRule>
          <xm:sqref>K48:L53</xm:sqref>
        </x14:conditionalFormatting>
        <x14:conditionalFormatting xmlns:xm="http://schemas.microsoft.com/office/excel/2006/main">
          <x14:cfRule type="containsText" priority="4" operator="containsText" id="{AD3F478B-F500-4CFA-8249-64AFDE984460}">
            <xm:f>NOT(ISERROR(SEARCH("grau",H54)))</xm:f>
            <xm:f>"grau"</xm:f>
            <x14:dxf>
              <font>
                <strike val="0"/>
                <color rgb="FF808080"/>
              </font>
              <fill>
                <patternFill>
                  <bgColor rgb="FF808080"/>
                </patternFill>
              </fill>
            </x14:dxf>
          </x14:cfRule>
          <xm:sqref>H54:L56</xm:sqref>
        </x14:conditionalFormatting>
        <x14:conditionalFormatting xmlns:xm="http://schemas.microsoft.com/office/excel/2006/main">
          <x14:cfRule type="containsText" priority="3" operator="containsText" id="{DC115685-E32D-4CB6-AA38-E036C06E3706}">
            <xm:f>NOT(ISERROR(SEARCH("grau",H57)))</xm:f>
            <xm:f>"grau"</xm:f>
            <x14:dxf>
              <font>
                <strike val="0"/>
                <color rgb="FF808080"/>
              </font>
              <fill>
                <patternFill>
                  <bgColor rgb="FF808080"/>
                </patternFill>
              </fill>
            </x14:dxf>
          </x14:cfRule>
          <xm:sqref>H57</xm:sqref>
        </x14:conditionalFormatting>
        <x14:conditionalFormatting xmlns:xm="http://schemas.microsoft.com/office/excel/2006/main">
          <x14:cfRule type="containsText" priority="2" operator="containsText" id="{0B74ECF6-2BA8-4D88-893A-4CDEF714D687}">
            <xm:f>NOT(ISERROR(SEARCH("grau",K57)))</xm:f>
            <xm:f>"grau"</xm:f>
            <x14:dxf>
              <font>
                <strike val="0"/>
                <color rgb="FF808080"/>
              </font>
              <fill>
                <patternFill>
                  <bgColor rgb="FF808080"/>
                </patternFill>
              </fill>
            </x14:dxf>
          </x14:cfRule>
          <xm:sqref>K57:L57</xm:sqref>
        </x14:conditionalFormatting>
        <x14:conditionalFormatting xmlns:xm="http://schemas.microsoft.com/office/excel/2006/main">
          <x14:cfRule type="containsText" priority="1" operator="containsText" id="{15BA895C-091F-4119-B022-E318ED6D9ECC}">
            <xm:f>NOT(ISERROR(SEARCH("grau",H60)))</xm:f>
            <xm:f>"grau"</xm:f>
            <x14:dxf>
              <font>
                <strike val="0"/>
                <color rgb="FF808080"/>
              </font>
              <fill>
                <patternFill>
                  <bgColor rgb="FF808080"/>
                </patternFill>
              </fill>
            </x14:dxf>
          </x14:cfRule>
          <xm:sqref>H60:L69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Einstellungen!$C$10:$C$11</xm:f>
          </x14:formula1>
          <xm:sqref>I76:J76</xm:sqref>
        </x14:dataValidation>
        <x14:dataValidation type="list" allowBlank="1" showInputMessage="1" showErrorMessage="1">
          <x14:formula1>
            <xm:f>Einstellungen!$C$9:$C$11</xm:f>
          </x14:formula1>
          <xm:sqref>H76:L81 H83:L88 H90:L95 H97:L102 H104:L109 H111:L116 H118:L123 H69:H74 K70:L74 I70:J70 I73:J74 L32:L57 J52:J56 I49:I56 H9:L30 I32:K36 I45:J45 I47:J47 K37:K57 H32:H56 H57:J57 H59:L68 I69:L69</xm:sqref>
        </x14:dataValidation>
        <x14:dataValidation type="list" allowBlank="1" showInputMessage="1" showErrorMessage="1">
          <x14:formula1>
            <xm:f>'C:\Users\weisenburger\Desktop\CL\[2021_CL_A_V_Fleisch.xlsx]Einstellungen'!#REF!</xm:f>
          </x14:formula1>
          <xm:sqref>I71:J72 J49:J51</xm:sqref>
        </x14:dataValidation>
        <x14:dataValidation type="list" allowBlank="1" showInputMessage="1" showErrorMessage="1">
          <x14:formula1>
            <xm:f>'C:\Users\weisenburger\Desktop\CL\[2022_CL_AHV.xlsx]Einstellungen'!#REF!</xm:f>
          </x14:formula1>
          <xm:sqref>I48:J48 I37:J44 I46:J46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B11" sqref="B11:F11"/>
    </sheetView>
  </sheetViews>
  <sheetFormatPr baseColWidth="10" defaultColWidth="11.5703125" defaultRowHeight="14.25" x14ac:dyDescent="0.2"/>
  <cols>
    <col min="1" max="1" width="1.140625" style="6" customWidth="1"/>
    <col min="2" max="2" width="29.28515625" style="6" customWidth="1"/>
    <col min="3" max="3" width="53.28515625" style="7" customWidth="1"/>
    <col min="4" max="4" width="1.140625" style="6" customWidth="1"/>
    <col min="5" max="16384" width="11.5703125" style="6"/>
  </cols>
  <sheetData>
    <row r="1" spans="2:5" ht="6" customHeight="1" x14ac:dyDescent="0.2"/>
    <row r="2" spans="2:5" ht="15" x14ac:dyDescent="0.25">
      <c r="B2" s="171" t="s">
        <v>72</v>
      </c>
      <c r="C2" s="171"/>
    </row>
    <row r="3" spans="2:5" ht="7.9" customHeight="1" x14ac:dyDescent="0.25">
      <c r="B3" s="8"/>
      <c r="C3" s="8"/>
    </row>
    <row r="4" spans="2:5" ht="55.9" customHeight="1" x14ac:dyDescent="0.25">
      <c r="B4" s="172" t="s">
        <v>40</v>
      </c>
      <c r="C4" s="172"/>
    </row>
    <row r="5" spans="2:5" ht="7.9" customHeight="1" x14ac:dyDescent="0.2">
      <c r="B5" s="9"/>
      <c r="C5" s="9"/>
    </row>
    <row r="6" spans="2:5" s="10" customFormat="1" ht="25.9" customHeight="1" x14ac:dyDescent="0.25">
      <c r="B6" s="46" t="s">
        <v>55</v>
      </c>
      <c r="C6" s="36" t="s">
        <v>75</v>
      </c>
    </row>
    <row r="7" spans="2:5" s="10" customFormat="1" ht="25.9" customHeight="1" x14ac:dyDescent="0.25">
      <c r="B7" s="46" t="s">
        <v>73</v>
      </c>
      <c r="C7" s="36" t="s">
        <v>96</v>
      </c>
    </row>
    <row r="8" spans="2:5" s="10" customFormat="1" ht="25.9" customHeight="1" x14ac:dyDescent="0.25">
      <c r="B8" s="45" t="s">
        <v>71</v>
      </c>
      <c r="C8" s="37" t="s">
        <v>122</v>
      </c>
    </row>
    <row r="9" spans="2:5" s="10" customFormat="1" ht="25.9" customHeight="1" x14ac:dyDescent="0.25">
      <c r="B9" s="41" t="s">
        <v>56</v>
      </c>
      <c r="C9" s="12" t="s">
        <v>15</v>
      </c>
    </row>
    <row r="10" spans="2:5" s="10" customFormat="1" ht="25.9" customHeight="1" x14ac:dyDescent="0.25">
      <c r="B10" s="11"/>
      <c r="C10" s="54"/>
      <c r="E10" s="47" t="s">
        <v>74</v>
      </c>
    </row>
    <row r="11" spans="2:5" s="10" customFormat="1" ht="25.9" customHeight="1" x14ac:dyDescent="0.25">
      <c r="B11" s="11"/>
      <c r="C11" s="53" t="s">
        <v>38</v>
      </c>
    </row>
    <row r="12" spans="2:5" s="10" customFormat="1" ht="25.9" customHeight="1" x14ac:dyDescent="0.25">
      <c r="B12" s="41" t="s">
        <v>57</v>
      </c>
      <c r="C12" s="48" t="s">
        <v>27</v>
      </c>
    </row>
    <row r="13" spans="2:5" s="10" customFormat="1" ht="25.9" customHeight="1" x14ac:dyDescent="0.25">
      <c r="B13" s="11"/>
      <c r="C13" s="48" t="s">
        <v>28</v>
      </c>
    </row>
    <row r="14" spans="2:5" s="10" customFormat="1" ht="25.9" customHeight="1" x14ac:dyDescent="0.25">
      <c r="B14" s="11"/>
      <c r="C14" s="48" t="s">
        <v>29</v>
      </c>
    </row>
  </sheetData>
  <sheetProtection password="AA96" sheet="1" objects="1" scenarios="1"/>
  <dataConsolidate/>
  <mergeCells count="2">
    <mergeCell ref="B2:C2"/>
    <mergeCell ref="B4:C4"/>
  </mergeCells>
  <printOptions horizontalCentered="1"/>
  <pageMargins left="0.70866141732283472" right="0.70866141732283472" top="0.59055118110236227" bottom="0.78740157480314965" header="0.31496062992125984" footer="0.19685039370078741"/>
  <pageSetup paperSize="9" scale="62" orientation="landscape" verticalDpi="4294967295" r:id="rId1"/>
  <headerFooter>
    <oddFooter>&amp;L&amp;"Arial,Standard"&amp;8
Gültig ab:  01.01.2022 *ab 01.07.2022 fließen Abweichungen in die Risikoeinstufung ein 
Version 2022&amp;C&amp;G&amp;R
&amp;"Arial,Standard"&amp;8&amp;P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13</vt:i4>
      </vt:variant>
    </vt:vector>
  </HeadingPairs>
  <TitlesOfParts>
    <vt:vector size="17"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'Angaben zum Audit'!Druckbereich</vt:lpstr>
      <vt:lpstr>Checkliste!Druckbereich</vt:lpstr>
      <vt:lpstr>Maßnahmenplan!Druckbereich</vt:lpstr>
      <vt:lpstr>Checkliste!Drucktitel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Vorlage_1_6_Neutral</dc:title>
  <dc:creator/>
  <cp:lastModifiedBy/>
  <dcterms:created xsi:type="dcterms:W3CDTF">2006-09-16T00:00:00Z</dcterms:created>
  <dcterms:modified xsi:type="dcterms:W3CDTF">2022-11-14T07:56:07Z</dcterms:modified>
</cp:coreProperties>
</file>