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DieseArbeitsmappe" defaultThemeVersion="124226"/>
  <workbookProtection workbookPassword="AA96" lockStructure="1"/>
  <bookViews>
    <workbookView xWindow="10110" yWindow="600" windowWidth="13560" windowHeight="14460" activeTab="2"/>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Area" localSheetId="0">'Angaben zum Audit'!$A$1:$M$31</definedName>
    <definedName name="_xlnm.Print_Area" localSheetId="2">Checkliste!$A$1:$N$112</definedName>
    <definedName name="_xlnm.Print_Area" localSheetId="1">Maßnahmenplan!$A$1:$J$24</definedName>
    <definedName name="_xlnm.Print_Titles" localSheetId="2">Checkliste!$1:$7</definedName>
  </definedNames>
  <calcPr calcId="162913"/>
</workbook>
</file>

<file path=xl/calcChain.xml><?xml version="1.0" encoding="utf-8"?>
<calcChain xmlns="http://schemas.openxmlformats.org/spreadsheetml/2006/main">
  <c r="C17" i="7" l="1"/>
  <c r="B17" i="7" s="1"/>
  <c r="D17" i="7" l="1"/>
  <c r="C15" i="7"/>
  <c r="B15" i="7" s="1"/>
  <c r="C16" i="7"/>
  <c r="B16" i="7" s="1"/>
  <c r="D15" i="7" l="1"/>
  <c r="D16" i="7"/>
  <c r="C21" i="7"/>
  <c r="B21" i="7" s="1"/>
  <c r="D21" i="7" l="1"/>
  <c r="C22" i="7"/>
  <c r="B22" i="7" s="1"/>
  <c r="D22" i="7" l="1"/>
  <c r="C19" i="7"/>
  <c r="B19" i="7" s="1"/>
  <c r="D19" i="7" l="1"/>
  <c r="C46" i="7"/>
  <c r="B46" i="7" s="1"/>
  <c r="C47" i="7"/>
  <c r="D47" i="7" s="1"/>
  <c r="B47" i="7" l="1"/>
  <c r="D46" i="7"/>
  <c r="C12" i="7" l="1"/>
  <c r="D12" i="7" s="1"/>
  <c r="C38" i="7" l="1"/>
  <c r="B38" i="7" s="1"/>
  <c r="C39" i="7"/>
  <c r="B39" i="7" s="1"/>
  <c r="C55" i="7"/>
  <c r="B55" i="7" s="1"/>
  <c r="C54" i="7"/>
  <c r="B54" i="7" s="1"/>
  <c r="C51" i="7"/>
  <c r="B51" i="7" s="1"/>
  <c r="C52" i="7"/>
  <c r="D52" i="7" s="1"/>
  <c r="C53" i="7"/>
  <c r="D53" i="7" s="1"/>
  <c r="C33" i="7"/>
  <c r="B33" i="7" s="1"/>
  <c r="C34" i="7"/>
  <c r="B34" i="7" s="1"/>
  <c r="C35" i="7"/>
  <c r="B35" i="7" s="1"/>
  <c r="C36" i="7"/>
  <c r="B36" i="7" s="1"/>
  <c r="C40" i="7"/>
  <c r="B40" i="7" s="1"/>
  <c r="C28" i="7"/>
  <c r="C29" i="7"/>
  <c r="C24" i="7"/>
  <c r="C25" i="7"/>
  <c r="C23" i="7"/>
  <c r="D23" i="7" s="1"/>
  <c r="C20" i="7"/>
  <c r="B24" i="7" l="1"/>
  <c r="B28" i="7"/>
  <c r="B23" i="7"/>
  <c r="D38" i="7"/>
  <c r="D39" i="7"/>
  <c r="D55" i="7"/>
  <c r="D51" i="7"/>
  <c r="D54" i="7"/>
  <c r="B53" i="7"/>
  <c r="B52" i="7"/>
  <c r="D34" i="7"/>
  <c r="D33" i="7"/>
  <c r="D36" i="7"/>
  <c r="D35" i="7"/>
  <c r="D40" i="7"/>
  <c r="D28" i="7"/>
  <c r="D29" i="7"/>
  <c r="D24" i="7"/>
  <c r="D25" i="7"/>
  <c r="D20" i="7"/>
  <c r="C48" i="7" l="1"/>
  <c r="B48" i="7" s="1"/>
  <c r="C42" i="7"/>
  <c r="B42" i="7" s="1"/>
  <c r="C43" i="7"/>
  <c r="B43" i="7" s="1"/>
  <c r="C44" i="7"/>
  <c r="B44" i="7" s="1"/>
  <c r="C45" i="7"/>
  <c r="B45" i="7" s="1"/>
  <c r="C11" i="7"/>
  <c r="B11" i="7" s="1"/>
  <c r="D48" i="7" l="1"/>
  <c r="D45" i="7"/>
  <c r="D42" i="7"/>
  <c r="D43" i="7"/>
  <c r="D44" i="7"/>
  <c r="D11" i="7"/>
  <c r="C18" i="7" l="1"/>
  <c r="C27" i="7"/>
  <c r="C26" i="7"/>
  <c r="B25" i="7" s="1"/>
  <c r="C14" i="7"/>
  <c r="C32" i="7"/>
  <c r="B32" i="7" s="1"/>
  <c r="C37" i="7"/>
  <c r="B37" i="7" s="1"/>
  <c r="B20" i="7" l="1"/>
  <c r="B26" i="7"/>
  <c r="B27" i="7"/>
  <c r="B14" i="7"/>
  <c r="B18" i="7"/>
  <c r="D18" i="7"/>
  <c r="D27" i="7"/>
  <c r="D26" i="7"/>
  <c r="D37" i="7"/>
  <c r="D32" i="7"/>
  <c r="D14" i="7"/>
  <c r="C13" i="7" l="1"/>
  <c r="C111" i="7"/>
  <c r="B111" i="7" s="1"/>
  <c r="C110" i="7"/>
  <c r="B110" i="7" s="1"/>
  <c r="C109" i="7"/>
  <c r="D109" i="7" s="1"/>
  <c r="C108" i="7"/>
  <c r="D108" i="7" s="1"/>
  <c r="C107" i="7"/>
  <c r="B107" i="7" s="1"/>
  <c r="C104" i="7"/>
  <c r="D104" i="7" s="1"/>
  <c r="C103" i="7"/>
  <c r="B103" i="7" s="1"/>
  <c r="C102" i="7"/>
  <c r="D102" i="7" s="1"/>
  <c r="C101" i="7"/>
  <c r="D101" i="7" s="1"/>
  <c r="C100" i="7"/>
  <c r="D100" i="7" s="1"/>
  <c r="C97" i="7"/>
  <c r="D97" i="7" s="1"/>
  <c r="C96" i="7"/>
  <c r="B96" i="7" s="1"/>
  <c r="C95" i="7"/>
  <c r="D95" i="7" s="1"/>
  <c r="C94" i="7"/>
  <c r="D94" i="7" s="1"/>
  <c r="C93" i="7"/>
  <c r="B93" i="7" s="1"/>
  <c r="C90" i="7"/>
  <c r="D90" i="7" s="1"/>
  <c r="C89" i="7"/>
  <c r="B89" i="7" s="1"/>
  <c r="C88" i="7"/>
  <c r="D88" i="7" s="1"/>
  <c r="C87" i="7"/>
  <c r="D87" i="7" s="1"/>
  <c r="C86" i="7"/>
  <c r="B86" i="7" s="1"/>
  <c r="C83" i="7"/>
  <c r="B83" i="7" s="1"/>
  <c r="C82" i="7"/>
  <c r="B82" i="7" s="1"/>
  <c r="C81" i="7"/>
  <c r="D81" i="7" s="1"/>
  <c r="C80" i="7"/>
  <c r="D80" i="7" s="1"/>
  <c r="C79" i="7"/>
  <c r="B79" i="7" s="1"/>
  <c r="C76" i="7"/>
  <c r="D76" i="7" s="1"/>
  <c r="C75" i="7"/>
  <c r="B75" i="7" s="1"/>
  <c r="C74" i="7"/>
  <c r="D74" i="7" s="1"/>
  <c r="C73" i="7"/>
  <c r="D73" i="7" s="1"/>
  <c r="C72" i="7"/>
  <c r="B72" i="7" s="1"/>
  <c r="D13" i="7" l="1"/>
  <c r="B13" i="7"/>
  <c r="B74" i="7"/>
  <c r="B90" i="7"/>
  <c r="B94" i="7"/>
  <c r="B102" i="7"/>
  <c r="B12" i="7"/>
  <c r="B73" i="7"/>
  <c r="B81" i="7"/>
  <c r="B97" i="7"/>
  <c r="B101" i="7"/>
  <c r="B109" i="7"/>
  <c r="B76" i="7"/>
  <c r="B80" i="7"/>
  <c r="B88" i="7"/>
  <c r="B104" i="7"/>
  <c r="B100" i="7"/>
  <c r="B108" i="7"/>
  <c r="B87" i="7"/>
  <c r="B95" i="7"/>
  <c r="D72" i="7"/>
  <c r="D75" i="7"/>
  <c r="D111" i="7"/>
  <c r="D107" i="7"/>
  <c r="D110" i="7"/>
  <c r="D103" i="7"/>
  <c r="D93" i="7"/>
  <c r="D96" i="7"/>
  <c r="D86" i="7"/>
  <c r="D89" i="7"/>
  <c r="D83" i="7"/>
  <c r="D79" i="7"/>
  <c r="D82" i="7"/>
  <c r="B2" i="7"/>
  <c r="B2" i="2"/>
  <c r="B2" i="1"/>
  <c r="C68" i="7" l="1"/>
  <c r="B68" i="7" s="1"/>
  <c r="C67" i="7"/>
  <c r="B67" i="7" s="1"/>
  <c r="D68" i="7" l="1"/>
  <c r="D67" i="7"/>
  <c r="C69" i="7"/>
  <c r="D69" i="7" s="1"/>
  <c r="C66" i="7"/>
  <c r="D66" i="7" s="1"/>
  <c r="C62" i="7"/>
  <c r="D62" i="7" s="1"/>
  <c r="C61" i="7"/>
  <c r="D61" i="7" s="1"/>
  <c r="C59" i="7"/>
  <c r="D59" i="7" s="1"/>
  <c r="C60" i="7"/>
  <c r="D60" i="7" s="1"/>
  <c r="C41" i="7"/>
  <c r="D41" i="7" s="1"/>
  <c r="B69" i="7" l="1"/>
  <c r="B66" i="7"/>
  <c r="B62" i="7"/>
  <c r="B61" i="7"/>
  <c r="B59" i="7"/>
  <c r="B60" i="7"/>
  <c r="B41" i="7"/>
  <c r="C58" i="7" l="1"/>
  <c r="C65" i="7"/>
  <c r="C10" i="7"/>
  <c r="D58" i="7" l="1"/>
  <c r="B58" i="7"/>
  <c r="D10" i="7"/>
  <c r="B10" i="7"/>
  <c r="D65" i="7"/>
  <c r="B65" i="7"/>
</calcChain>
</file>

<file path=xl/sharedStrings.xml><?xml version="1.0" encoding="utf-8"?>
<sst xmlns="http://schemas.openxmlformats.org/spreadsheetml/2006/main" count="366" uniqueCount="195">
  <si>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</si>
  <si>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</si>
  <si>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</si>
  <si>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</si>
  <si>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</si>
  <si>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</si>
  <si>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</si>
  <si>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</si>
  <si>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</si>
  <si>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</si>
  <si>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</si>
  <si>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</si>
  <si>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</si>
  <si>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</si>
  <si>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</si>
  <si>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</si>
  <si>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</si>
  <si>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</si>
  <si>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</si>
  <si>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</si>
  <si>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</si>
  <si>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</si>
  <si>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</si>
  <si>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</si>
  <si>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</si>
  <si>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</si>
  <si>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</si>
  <si>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</si>
  <si>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</si>
  <si>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</si>
  <si>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</si>
  <si>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</si>
  <si>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</si>
  <si>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</si>
  <si>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</si>
  <si>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</si>
  <si>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</si>
  <si>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</si>
  <si>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</si>
  <si>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</si>
  <si>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</si>
  <si>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</si>
  <si>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</si>
  <si>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</si>
  <si>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</si>
  <si>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</si>
  <si>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</si>
  <si>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</si>
  <si>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</si>
  <si>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</si>
  <si>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</si>
  <si>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</si>
  <si>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</si>
  <si>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</si>
  <si>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</si>
  <si>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</si>
  <si>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</si>
  <si>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</si>
  <si>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</si>
  <si>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</si>
  <si>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</si>
  <si>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</si>
  <si>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</si>
  <si>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</si>
  <si>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1. Dokumentenüberprüfung</t>
  </si>
  <si>
    <t>4.</t>
  </si>
  <si>
    <t>5.</t>
  </si>
  <si>
    <t>6.</t>
  </si>
  <si>
    <t>7.</t>
  </si>
  <si>
    <t>8.</t>
  </si>
  <si>
    <t>9.</t>
  </si>
  <si>
    <t>10.</t>
  </si>
  <si>
    <t>11.</t>
  </si>
  <si>
    <t>Titel der Checkliste:</t>
  </si>
  <si>
    <t>Einstellungen</t>
  </si>
  <si>
    <t>Betriebsname:</t>
  </si>
  <si>
    <t>&lt;- Hier nichts eintragen</t>
  </si>
  <si>
    <t>dd.mm.yyyy</t>
  </si>
  <si>
    <t>zzzzzz</t>
  </si>
  <si>
    <t>Beschreibung / Nachweise / Belege</t>
  </si>
  <si>
    <t>EU-Zulassungsnummer</t>
  </si>
  <si>
    <t>Betrieb /auditierter Standort</t>
  </si>
  <si>
    <t xml:space="preserve">Hiermit bestätige ich die Angaben zum Betrieb und zu Durchführung des Audits. Eine Kopie des Auditberichtes (mindestens dieses Deckblattes) und des Maßnahmenplans habe ich erhalten. </t>
  </si>
  <si>
    <t>Bemerkung</t>
  </si>
  <si>
    <t>Außer-Haus-Verpflegung</t>
  </si>
  <si>
    <t>Aktuelle Produktionsprotokolle liegen vor.</t>
  </si>
  <si>
    <t>Zur Vermeidung von Verschleppung wurde eine ordnungsgemäße Reinigung der für die Verarbeitung zur Verfügung stehenden Räume durchgeführt, bzw. ein adäquates Vorgehen angewendet und dokumentiert.</t>
  </si>
  <si>
    <t>Die Konformität von Waren, Produkten und Erzeugnissen kann durch Zertifikate und Lieferscheine nachgewiesen werden.</t>
  </si>
  <si>
    <t>2. Dokumentenprüfung - spezieller Teil Zutaten</t>
  </si>
  <si>
    <t>3. Physische Prüfung</t>
  </si>
  <si>
    <t>Eine dokumentierte Wareneingangsprüfung liegt vor.</t>
  </si>
  <si>
    <t>Es ist ein System zur eindeutigen Identifikation und Warenstromtrennung etabliert und verschriftlicht.</t>
  </si>
  <si>
    <t>8.2</t>
  </si>
  <si>
    <t>Es werden keine Zutaten oder Zusatzstoffe verwendet, die nach der Verordnung über die Rückverfolgbarkeit und Kennzeichnung von GVO deklarationspflichtig sind.</t>
  </si>
  <si>
    <t>Weitere Zutaten tierischen Ursprungs stammen nur von Gans, Pekingente, Pute, Schaf oder Ziege.</t>
  </si>
  <si>
    <t>Es wird kein Karmin bzw. Cochenille (E120) eingesetzt.</t>
  </si>
  <si>
    <t>Ein dokumentierter Warenausgang liegt vor.</t>
  </si>
  <si>
    <t>Die Berechnung von Wareneingang und Warenausgang ergab keinen Grund zur Beanstandung.</t>
  </si>
  <si>
    <t>Stichprobenartige Berechnung des Warenstroms für einen Zeitraum von min. 4 Wochen.</t>
  </si>
  <si>
    <t>Überprüfung der Reinigungsprotokolle und Sichtprüfung.</t>
  </si>
  <si>
    <t>Prüfung der vorangegangenen Auditberichte.</t>
  </si>
  <si>
    <t>Alle Korrekturmaßnahmen aus vergangenen Audits wurden umgesetzt und damit die Abweichungen abgestellt.</t>
  </si>
  <si>
    <t>Ist Rohware auf Etiketten und warenbegleitenden Dokumenten entsprechend gekennzeichnet?</t>
  </si>
  <si>
    <t>8.3.3</t>
  </si>
  <si>
    <t>Nr. Check-liste</t>
  </si>
  <si>
    <t>Nr. Checkliste</t>
  </si>
  <si>
    <t>Die Betriebsbeschreibung ist vollständig und aktuell.</t>
  </si>
  <si>
    <t>Bei einer zeitlichen Trennung werden die Anforderungen an die Produktionsreihenfolge eingehalten.</t>
  </si>
  <si>
    <t>1.17</t>
  </si>
  <si>
    <t>Korrekter Bezug von Label zu Ware mit der jeweiligen Stufe (Einstieg- oder Premium).</t>
  </si>
  <si>
    <t>Beim Einsatz einer TSL-Zutat tierischen Ursprungs der Einstiegs- oder Premiumstufe, wird diese im gesamten Betrieb ersetzt.</t>
  </si>
  <si>
    <t>Es werden keine aquatisch lebenden Tiere eingesetzt.</t>
  </si>
  <si>
    <t>Es erfolgt eine korrekte Auslobung der Komponente, der Zutat, des Gerichts für den Gast.</t>
  </si>
  <si>
    <t>Dokumentation liegt in der Unternehmensakte, bzw. im Unternehmen vor.</t>
  </si>
  <si>
    <t>Alle Verpackungsarten und Lieferscheine tragen das TSL-Label der entsprechenden Stufe oder eine einheitliche, eindeutige innerbetriebliche Kennzeichnung mit Einstufungshinweis.</t>
  </si>
  <si>
    <t>TSL-Ware muss immer deutlich und konsequent von Nicht-TSL-Ware getrennt sein. Kennzeichnung von Lagerflächen, Behältern, Arbeitsbereichen etc.
Prüfen der Arbeitsanweisung (betriebsindividuelle System zur Warenstromtrennung).</t>
  </si>
  <si>
    <t>Wenn neben TSL-Erzeugnissen auch konventionelle Erzeugnisse der gleichen Art zum selben Zeitpunkt angeboten werden, besteht eine eindeutige Trennung, bzw. Unterscheidbarkeit des Standards.</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</si>
  <si>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</si>
  <si>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</si>
  <si>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Neue Mitarbeiter erhielten bei Arbeitsantritt eine Schulung hinsichtlich Umgang und Herkunft der TSL-Ware.*</t>
  </si>
  <si>
    <t>2.4</t>
  </si>
  <si>
    <t>Es ist meldepflichtig, wenn Zertifikate entzogen wurden (zum Beispiel IFS und QS), oder es zu einem Ausbruch von meldepflichtige mikrobielle Erregern gekommen ist. Ebenso sind Sabotagen oder Einbrüche auf dem Betrieb zu melden.</t>
  </si>
  <si>
    <t>Gültig ab: 01.01.2023
*Übergangsfrist für Bestandsbetriebe (Zertifizierung vor 01.01.;  s. bereichsspezifische Richtlinie, Kap. 1.2): Erfassung von Abweichungen ab 01.01., Berücksichtigung in Risikoeinstufung ab 01.07.</t>
  </si>
  <si>
    <t xml:space="preserve">RL Zert 2023
3.3
</t>
  </si>
  <si>
    <t>RL Zert 2023
3.2</t>
  </si>
  <si>
    <t>RL Zert 2023
6.4.2</t>
  </si>
  <si>
    <t xml:space="preserve">Für jede Labelnutzung liegt das offizielle Freigabedokument vor. </t>
  </si>
  <si>
    <t>2.3</t>
  </si>
  <si>
    <t>2.6.3</t>
  </si>
  <si>
    <t>8.3.2</t>
  </si>
  <si>
    <t>8.3.1</t>
  </si>
  <si>
    <r>
      <t>Eine TSL-Komponente</t>
    </r>
    <r>
      <rPr>
        <b/>
        <sz val="10"/>
        <rFont val="Arial"/>
        <family val="2"/>
      </rPr>
      <t xml:space="preserve"> </t>
    </r>
    <r>
      <rPr>
        <sz val="10"/>
        <rFont val="Arial"/>
        <family val="2"/>
      </rPr>
      <t xml:space="preserve">der </t>
    </r>
    <r>
      <rPr>
        <b/>
        <sz val="10"/>
        <rFont val="Arial"/>
        <family val="2"/>
      </rPr>
      <t>Einstiegsstufe</t>
    </r>
    <r>
      <rPr>
        <sz val="10"/>
        <rFont val="Arial"/>
        <family val="2"/>
      </rPr>
      <t xml:space="preserve"> besteht zu 100 % aus einer Zutat tierischen Ursprungs (Fleisch, Milch oder Ei) der Einstiegs- oder Premiumstufe und ist aus Verbrauchersicht klar abgrenzbar.</t>
    </r>
  </si>
  <si>
    <r>
      <t xml:space="preserve">Eine TSL-Komponente der </t>
    </r>
    <r>
      <rPr>
        <b/>
        <sz val="10"/>
        <rFont val="Arial"/>
        <family val="2"/>
      </rPr>
      <t>Premiumstufe</t>
    </r>
    <r>
      <rPr>
        <sz val="10"/>
        <rFont val="Arial"/>
        <family val="2"/>
      </rPr>
      <t xml:space="preserve"> besteht zu 100 % aus einer Zutat tierischen Ursprungs (Fleisch, Milch oder Ei) der Premiumstufe und ist aus Verbrauchersicht klar abgrenzbar.</t>
    </r>
  </si>
  <si>
    <r>
      <t xml:space="preserve">Für eine TSL-Zutat der </t>
    </r>
    <r>
      <rPr>
        <b/>
        <sz val="10"/>
        <rFont val="Arial"/>
        <family val="2"/>
      </rPr>
      <t>Einstiegsstufe</t>
    </r>
    <r>
      <rPr>
        <sz val="10"/>
        <rFont val="Arial"/>
        <family val="2"/>
      </rPr>
      <t xml:space="preserve"> wird nur Fleisch und Fleischerzeugnisse, Milch und Milchprodukte oder Ei und Eierzeugnisse der Einstiegs- und/oder Premiumstufe verwendet.</t>
    </r>
  </si>
  <si>
    <r>
      <t xml:space="preserve">Für eine TSL-Zutat der </t>
    </r>
    <r>
      <rPr>
        <b/>
        <sz val="10"/>
        <rFont val="Arial"/>
        <family val="2"/>
      </rPr>
      <t>Premiumstufe</t>
    </r>
    <r>
      <rPr>
        <sz val="10"/>
        <rFont val="Arial"/>
        <family val="2"/>
      </rPr>
      <t xml:space="preserve"> wird nur Fleisch und Fleischerzeugnisse, Milch und Milchprodukte oder Ei und Eierzeugnisse der Premiumstufe verwendet.</t>
    </r>
  </si>
  <si>
    <r>
      <t xml:space="preserve">Für TSL-Gerichte der </t>
    </r>
    <r>
      <rPr>
        <b/>
        <sz val="10"/>
        <rFont val="Arial"/>
        <family val="2"/>
      </rPr>
      <t>Einstiegsstufe</t>
    </r>
    <r>
      <rPr>
        <sz val="10"/>
        <rFont val="Arial"/>
        <family val="2"/>
      </rPr>
      <t xml:space="preserve"> entsprechen alle tierischen Zutaten wie Fleisch, Erzeugnisse mit Fleisch, Milch und Milchprodukte sowie Ei und Eierzeugnisse den Anforderungen der Einstiegs- und Premiumstufe.</t>
    </r>
  </si>
  <si>
    <r>
      <t xml:space="preserve">Für TSL-Gerichte der </t>
    </r>
    <r>
      <rPr>
        <b/>
        <sz val="10"/>
        <rFont val="Arial"/>
        <family val="2"/>
      </rPr>
      <t>Premiumstufe</t>
    </r>
    <r>
      <rPr>
        <sz val="10"/>
        <rFont val="Arial"/>
        <family val="2"/>
      </rPr>
      <t xml:space="preserve"> entsprechen alle tierischen Zutaten wie Fleisch, Erzeugnisse mit Fleisch, Milch und Milchprodukte sowie Ei und Eierzeugnisse den Anforderungen der Premiumstufe.</t>
    </r>
  </si>
  <si>
    <t>Es wird keine Stopfleber bzw. Produkte daraus verarbeitet.</t>
  </si>
  <si>
    <t>Werden zur TSL-Komponente Beilagen mit Zutaten tierischen Ursprungs aus konventioneller Tierhaltung gereicht, sind die Beilagen jedoch klar und sichtbar von der TSL-Komponente abgrenzbar.</t>
  </si>
  <si>
    <t>Die Mitarbeiter wurden im Bezug auf Umgang und Herkunft der TSL-Ware alle 12 Monate geschult.</t>
  </si>
  <si>
    <t>TSL-systemrelevante Informationen sind an die zuständige Zertifizierungsstelle zu melden.*</t>
  </si>
  <si>
    <t>2.6.1
2.9
2.10
2.11</t>
  </si>
  <si>
    <t xml:space="preserve">Rezepturen (ggf. Spezifikationen oder Zutatenlisten) aller Produkte entsprechen den Anforderungen der RL Verarbeitung.* </t>
  </si>
  <si>
    <t>Dokumentation liegt in der Unternehmensakte bzw. im Unternehmen vor. Kontrolle der Anforderungen von zusammengesetzten Erzeugnissen, Nicht-Verfügbarkeit und weitere Zutaten tierischen Ursprungs. Für die Einhaltung der Kriterien ist der MLN verantwortlich.</t>
  </si>
  <si>
    <t>Es wird kein Hühner-Lecithin verwendet.*</t>
  </si>
  <si>
    <t>Es wird kein Bienenwachs verwendet.*</t>
  </si>
  <si>
    <t>2.5</t>
  </si>
  <si>
    <t xml:space="preserve">2.6
2.7.3
8.2 </t>
  </si>
  <si>
    <t>2.6
2.6.1</t>
  </si>
  <si>
    <t>2.6
2.7.2</t>
  </si>
  <si>
    <t>2.7.2</t>
  </si>
  <si>
    <t>2.7.3</t>
  </si>
  <si>
    <t>2.7.4</t>
  </si>
  <si>
    <t>2.8</t>
  </si>
  <si>
    <t>2.11</t>
  </si>
  <si>
    <t>2.6.3
2.7.1</t>
  </si>
  <si>
    <t xml:space="preserve">2.7.1
8.2 </t>
  </si>
  <si>
    <t>Die Eigenkontrolle wurde min. alle 12 Monate durchgeführt und ist dokumentiert.</t>
  </si>
  <si>
    <t>Abweichungen, die in der Eigenkontrolle festgestellt wurden, Korrektumaßnahmen sowie Fristen sind schriftlich festgelegt.</t>
  </si>
  <si>
    <t>Der Systemteilnehmer erkennt die Nutzungsbedingungen und Vorgaben der Zertifizierungsstelle an.</t>
  </si>
  <si>
    <t>Der Systemteilnehmer erkennt die Nutzungsbedingungen und Vorgaben des Labelgebers an.</t>
  </si>
  <si>
    <t>TSL-systemrelevante Informationen sind an den DTSchB zu melden.*</t>
  </si>
  <si>
    <t>RL Zert 2023
6</t>
  </si>
  <si>
    <t>Keine ANG/BiB vorhanden = n.a.
Erstaudit = n.a.</t>
  </si>
  <si>
    <t>Festgelegte Korrekturmaßnahmen aus der Eienkontrolle wurden fristgerecht umgesetzt und dokumentiert.*</t>
  </si>
  <si>
    <r>
      <rPr>
        <sz val="10"/>
        <color theme="1"/>
        <rFont val="Arial"/>
        <family val="2"/>
      </rPr>
      <t>Prüfung der letzten Eigenkontrolle.</t>
    </r>
    <r>
      <rPr>
        <b/>
        <sz val="10"/>
        <color theme="1"/>
        <rFont val="Arial"/>
        <family val="2"/>
      </rPr>
      <t xml:space="preserve">
Erstaudit = n.a.</t>
    </r>
  </si>
  <si>
    <t>Die Mitarbeiter müssen zu jeder Zeit über alle Abläufe und Anforderungen informiert sein – Kontrolle des Nachweisdokuments.</t>
  </si>
  <si>
    <r>
      <t xml:space="preserve">Überprüfung der Produktionsprotokolle.
Verarbeitung in absteigende Wertigkeit der Ware bei zeitlicher Trennung.
</t>
    </r>
    <r>
      <rPr>
        <sz val="10"/>
        <rFont val="Arial"/>
        <family val="2"/>
      </rPr>
      <t>Verarbeitung getrennt nach Standards, TSL vor konventioneller Ware.</t>
    </r>
  </si>
  <si>
    <t>Die Nutzung des Labels auf Verpackungen, Etiketten oder Werbemaßnahmen bedarf einer Freigabe des DTSchB in Form des offiziellen Freigabedokuments (PDF) inkls. der Freigabe E-Mail. Dabei ist min. eine Werbefreigabe mit der Werbemaßnahme (Bsp. Fleyer, Plakat, Display, Aufsteller etc.) abzugleichen. Es sind alle neu hinzu gekommenen/geänderten Werbemaßnahmen zu überprüfen. Keine neue bzw. geänderte Werbung = min. drei zufällige Werbefreigaben. Bei gruppenorganisierter Zertifizierung ist der Gruppenorganisator für die Freigabe der Labelnutzung zuständig.</t>
  </si>
  <si>
    <t xml:space="preserve">Wareneingangsdokumentationen prüfen: Lieferantennachweis, Lieferscheine, Rechnungen, Etiketten. </t>
  </si>
  <si>
    <r>
      <t xml:space="preserve">Ausgangsdokumentation prüfen: Lieferscheine, Etiketten, ggfs. Rechnungen. </t>
    </r>
    <r>
      <rPr>
        <sz val="10"/>
        <color theme="9" tint="-0.249977111117893"/>
        <rFont val="Arial"/>
        <family val="2"/>
      </rPr>
      <t>Warenbegleitende Dokumente sind min. 12 Monate (nach Ablauf MHD) aufzubewahren.*</t>
    </r>
  </si>
  <si>
    <r>
      <rPr>
        <sz val="10"/>
        <rFont val="Arial"/>
        <family val="2"/>
      </rPr>
      <t>Z.B.</t>
    </r>
    <r>
      <rPr>
        <sz val="10"/>
        <color rgb="FFFF0000"/>
        <rFont val="Arial"/>
        <family val="2"/>
      </rPr>
      <t xml:space="preserve"> </t>
    </r>
    <r>
      <rPr>
        <sz val="10"/>
        <color theme="1"/>
        <rFont val="Arial"/>
        <family val="2"/>
      </rPr>
      <t xml:space="preserve">Fleisch-Komponente (Schweinesteak, Hähnchenbrus) oder Komponente in zusammengesetztem Produkt (BBQ-Burger mit TSL-Patty). 
Lieferscheine/Herkunftsnachweis und Auslobung prüfen.
</t>
    </r>
    <r>
      <rPr>
        <b/>
        <sz val="10"/>
        <color theme="1"/>
        <rFont val="Arial"/>
        <family val="2"/>
      </rPr>
      <t>K.O</t>
    </r>
    <r>
      <rPr>
        <sz val="10"/>
        <color theme="1"/>
        <rFont val="Arial"/>
        <family val="2"/>
      </rPr>
      <t xml:space="preserve">.
</t>
    </r>
    <r>
      <rPr>
        <b/>
        <sz val="10"/>
        <color theme="1"/>
        <rFont val="Arial"/>
        <family val="2"/>
      </rPr>
      <t>Prüfung der Premiumstufe = n.a.</t>
    </r>
  </si>
  <si>
    <r>
      <t xml:space="preserve">Z.B. Hähnchenfleisch, Milch.                                             Lieferschein/Herkunftsnachweis und Auslobung prüfen.
</t>
    </r>
    <r>
      <rPr>
        <b/>
        <sz val="10"/>
        <rFont val="Arial"/>
        <family val="2"/>
      </rPr>
      <t>K.O.
Prüfung der Premiunmstufe = n.a.</t>
    </r>
  </si>
  <si>
    <r>
      <t xml:space="preserve">Z.B. Hähnchenfleisch, Milch.
Lieferschein/Herkunftsnachweis und Auslobung prüfen.
</t>
    </r>
    <r>
      <rPr>
        <b/>
        <sz val="10"/>
        <rFont val="Arial"/>
        <family val="2"/>
      </rPr>
      <t>K.O.
Prüfung der Einstiegsstufe = n.a.</t>
    </r>
  </si>
  <si>
    <t>Dieselbe Zutat darf nicht in konventioneller Qualität vorhanden sein.
Z.B. Hähnchenfleisch der Einstiegsstufe; Eier oder Milch der Premiumstufe.</t>
  </si>
  <si>
    <r>
      <t xml:space="preserve">Z.B. Fleisch-Komponente  (Schweinesteak, Hähnchenbrus) oder Komponente in zusammengesetztem Produkt (BBQ-Burger mit TSL-Patty). 
Lieferscheine/Herkunftsnachweis und Auslobung prüfen.
</t>
    </r>
    <r>
      <rPr>
        <b/>
        <sz val="10"/>
        <rFont val="Arial"/>
        <family val="2"/>
      </rPr>
      <t>K.O</t>
    </r>
    <r>
      <rPr>
        <sz val="10"/>
        <rFont val="Arial"/>
        <family val="2"/>
      </rPr>
      <t xml:space="preserve">.
</t>
    </r>
    <r>
      <rPr>
        <b/>
        <sz val="10"/>
        <rFont val="Arial"/>
        <family val="2"/>
      </rPr>
      <t>Prüfung der Einstiegsstufe = n.a.</t>
    </r>
  </si>
  <si>
    <r>
      <t xml:space="preserve">Z.B. Lasagne.                                             Rezeptur, Lieferschein/Herkunftsnachweis und Auslobung prüfen.
</t>
    </r>
    <r>
      <rPr>
        <b/>
        <sz val="10"/>
        <color theme="1"/>
        <rFont val="Arial"/>
        <family val="2"/>
      </rPr>
      <t>K.O.</t>
    </r>
    <r>
      <rPr>
        <sz val="10"/>
        <color theme="1"/>
        <rFont val="Arial"/>
        <family val="2"/>
      </rPr>
      <t xml:space="preserve">
</t>
    </r>
    <r>
      <rPr>
        <b/>
        <sz val="10"/>
        <color theme="1"/>
        <rFont val="Arial"/>
        <family val="2"/>
      </rPr>
      <t>Prüfung der Einstiegsstufe = n.a.</t>
    </r>
  </si>
  <si>
    <r>
      <t xml:space="preserve">Z.B. Lasagne.                                              Rezeptur, Lieferschein/Herkunftsnachweis und Auslobung prüfen.
</t>
    </r>
    <r>
      <rPr>
        <b/>
        <sz val="10"/>
        <color theme="1"/>
        <rFont val="Arial"/>
        <family val="2"/>
      </rPr>
      <t>K.O.
Prüfung der Premiumstufe = n.a.</t>
    </r>
  </si>
  <si>
    <t>Überprüfung der Produktspezifikationen anhand der Zutatenliste.</t>
  </si>
  <si>
    <r>
      <t xml:space="preserve">Die genannten Tierarten dürfen unter Berücksichtigung der Nicht-Verfügbarkeit verwendet werden.                                                                                                                                                                 </t>
    </r>
    <r>
      <rPr>
        <b/>
        <sz val="10"/>
        <color theme="1"/>
        <rFont val="Arial"/>
        <family val="2"/>
      </rPr>
      <t>K.O.</t>
    </r>
  </si>
  <si>
    <r>
      <t xml:space="preserve">Überprüfung der Rezeptur.
</t>
    </r>
    <r>
      <rPr>
        <b/>
        <sz val="10"/>
        <color theme="1"/>
        <rFont val="Arial"/>
        <family val="2"/>
      </rPr>
      <t>K.O.</t>
    </r>
  </si>
  <si>
    <t>Es werden keine Eier aus Boden- oder Volierenhaltung sowie Käfigeier – auch aus so genannten Kleingruppenkäfigen – verwendet.</t>
  </si>
  <si>
    <r>
      <t xml:space="preserve">Überprüfung der Produkspezifikationen anhand der Zutatenliste.
</t>
    </r>
    <r>
      <rPr>
        <b/>
        <sz val="10"/>
        <color theme="1"/>
        <rFont val="Arial"/>
        <family val="2"/>
      </rPr>
      <t>K.O.</t>
    </r>
  </si>
  <si>
    <t>8.3</t>
  </si>
  <si>
    <t>Die TSL-Komponente und weitere Zutaten tierischen Ursprungs aus konventioneller Tierhaltung dürfen nicht im direkten physischen Kontakt mit der TSL-Komponente sein.
Z.B. Kartoffelsalat mit Speckwürfel, Buttergemüse etc. in separater Schale.
Anrichten, Portionierung prüfen.</t>
  </si>
  <si>
    <t>Z.B. TSL- Bratwurst und konventionelle Bratwurst.</t>
  </si>
  <si>
    <t>Gilt auch für Kleinpackungen, Großverpackungen und Umkartons. Für Dokumente, Schilder etc. genügt eine Abkürzung mit Einstufungshinweis (z.B. TSL E, TSL *, TSL 1). Bei Kartons, die nicht für den Verbraucher sichtbar sind, genügt das Label in schwarz-weiß oder eine der oben genannten Abkürzungen auf dem Etikett. Bei den für den Verbraucher sichtbaren Verpackungen gilt Punkt 1.13.</t>
  </si>
  <si>
    <r>
      <t xml:space="preserve">Z.B. Fisch, Hummer, Aal, Muscheln.
Überprüfung der Rezeptur.
</t>
    </r>
    <r>
      <rPr>
        <b/>
        <sz val="10"/>
        <color theme="1"/>
        <rFont val="Arial"/>
        <family val="2"/>
      </rPr>
      <t>K.O.</t>
    </r>
  </si>
  <si>
    <t>Die an die ANG bzw. BiB geknüpften Auflagen werden eingehalten.*</t>
  </si>
  <si>
    <t xml:space="preserve">
</t>
  </si>
  <si>
    <t>Es gibt verschiedene Möglichkeiten, TSL-Erzeugnisse in der AHV anzubieten (siehe Kapitel 8.3). Bei einer Nicht-Verfügbarkeit dieser TSL-Erzeugnisse wird nicht auf Ersatz zurückgegriffen.</t>
  </si>
  <si>
    <r>
      <t xml:space="preserve">Es wurde anhand der Punkte dieser Checkliste eine Eigenkontrolle zum TSL durchgeführt. Die Eigenkontrolle enthält Datum und Unterschrift. Interne Systeme zur Eigenkontrolle, die auf dem Betrieb etabliert sind, können genutzt werden. Alle Punkte der aktuellen Checkliste müssen dabei enthalten sein. 
</t>
    </r>
    <r>
      <rPr>
        <b/>
        <sz val="10"/>
        <color theme="1"/>
        <rFont val="Arial"/>
        <family val="2"/>
      </rPr>
      <t>Erstaudit = n.a.</t>
    </r>
  </si>
  <si>
    <t>Nachweis über einen gültigen Vertrag mit der Zertifizierungsgesellschaft wird in der Betriebsbeschreibung bestätigt.</t>
  </si>
  <si>
    <t>Nachweis wird in der Betriebsbeschreibung bestätigt.
Diese enthält u.a. die Datenschutzerklärung und eine Einwilligung zur Dateneinsicht durch den Deutschen Tierschutzbund.</t>
  </si>
  <si>
    <r>
      <t xml:space="preserve">Abgleich der Betriebsbeschreibung, ggf. Korrektur bei betrieblichen Veränderungen. 
Es ist die → </t>
    </r>
    <r>
      <rPr>
        <b/>
        <sz val="10"/>
        <color theme="1"/>
        <rFont val="Arial"/>
        <family val="2"/>
      </rPr>
      <t>Betriebsbeschreibung Verarbeitung</t>
    </r>
    <r>
      <rPr>
        <sz val="10"/>
        <color theme="1"/>
        <rFont val="Arial"/>
        <family val="2"/>
      </rPr>
      <t xml:space="preserve"> zu verwenden.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</si>
</sst>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sz val="10"/>
      <color theme="1"/>
      <name val="Arial"/>
      <family val="2"/>
    </font>
    <font>
      <sz val="10"/>
      <color rgb="FFFF0000"/>
      <name val="Arial"/>
      <family val="2"/>
    </font>
    <font>
      <sz val="10"/>
      <name val="Arial"/>
      <family val="2"/>
    </font>
    <font>
      <sz val="10"/>
      <color theme="1"/>
      <name val="Arial"/>
      <family val="2"/>
    </font>
    <font>
      <vertAlign val="superscript"/>
      <sz val="10"/>
      <color theme="1"/>
      <name val="Arial"/>
      <family val="2"/>
    </font>
    <font>
      <b/>
      <sz val="10"/>
      <name val="Arial"/>
      <family val="2"/>
    </font>
    <font>
      <sz val="10"/>
      <color theme="9" tint="-0.249977111117893"/>
      <name val="Arial"/>
      <family val="2"/>
    </font>
  </fonts>
  <fills count="8">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theme="0" tint="-0.499984740745262"/>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71">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vertical="center" wrapText="1"/>
    </xf>
    <xf numFmtId="165" fontId="8" fillId="0" borderId="0" xfId="0" applyNumberFormat="1" applyFont="1" applyBorder="1" applyAlignment="1" applyProtection="1">
      <alignment horizontal="center" vertical="center" wrapText="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0" xfId="0" applyFont="1" applyFill="1" applyAlignment="1" applyProtection="1">
      <alignment wrapText="1"/>
      <protection locked="0"/>
    </xf>
    <xf numFmtId="0" fontId="8" fillId="0" borderId="0" xfId="0" applyFont="1" applyBorder="1" applyAlignment="1" applyProtection="1">
      <alignment vertical="center" wrapText="1"/>
      <protection locked="0"/>
    </xf>
    <xf numFmtId="0" fontId="6" fillId="0" borderId="0" xfId="0" applyFont="1" applyAlignment="1" applyProtection="1">
      <alignment vertical="center" wrapText="1"/>
    </xf>
    <xf numFmtId="0" fontId="8" fillId="0" borderId="0" xfId="0" applyFont="1" applyAlignment="1" applyProtection="1">
      <alignment horizontal="left" vertical="center" wrapText="1"/>
    </xf>
    <xf numFmtId="0" fontId="8" fillId="0" borderId="4" xfId="0" applyFont="1" applyBorder="1" applyAlignment="1" applyProtection="1">
      <alignment horizontal="center" vertical="center" wrapText="1"/>
    </xf>
    <xf numFmtId="1"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49" fontId="8" fillId="0" borderId="0" xfId="0" applyNumberFormat="1" applyFont="1" applyBorder="1" applyAlignment="1" applyProtection="1">
      <alignment horizontal="left" vertical="center" wrapText="1"/>
      <protection locked="0"/>
    </xf>
    <xf numFmtId="1"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wrapText="1"/>
      <protection locked="0"/>
    </xf>
    <xf numFmtId="1" fontId="15"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165" fontId="15"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6" fillId="0" borderId="0" xfId="0" applyFont="1" applyAlignment="1" applyProtection="1">
      <alignment horizontal="left" vertical="center" wrapText="1"/>
    </xf>
    <xf numFmtId="0" fontId="6"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8" fillId="0" borderId="0" xfId="0" applyFont="1" applyFill="1" applyAlignment="1" applyProtection="1">
      <alignment horizontal="center" vertical="center" wrapText="1"/>
      <protection locked="0"/>
    </xf>
    <xf numFmtId="0" fontId="8" fillId="0" borderId="0" xfId="0" applyFont="1" applyAlignment="1" applyProtection="1">
      <alignment horizontal="left" wrapText="1"/>
      <protection locked="0"/>
    </xf>
    <xf numFmtId="0" fontId="8" fillId="0" borderId="0" xfId="0" applyFont="1" applyAlignment="1" applyProtection="1">
      <alignment horizontal="center" wrapText="1"/>
      <protection locked="0"/>
    </xf>
    <xf numFmtId="49" fontId="8" fillId="0" borderId="0" xfId="0" applyNumberFormat="1" applyFont="1" applyAlignment="1" applyProtection="1">
      <alignment wrapText="1"/>
      <protection locked="0"/>
    </xf>
    <xf numFmtId="0" fontId="8" fillId="0" borderId="0" xfId="0" applyNumberFormat="1" applyFont="1" applyBorder="1" applyAlignment="1" applyProtection="1">
      <alignment horizontal="left" vertical="center" wrapText="1"/>
    </xf>
    <xf numFmtId="0" fontId="8" fillId="0" borderId="0" xfId="0" applyNumberFormat="1" applyFont="1" applyBorder="1" applyAlignment="1" applyProtection="1">
      <alignment horizontal="center" vertical="center" wrapText="1"/>
    </xf>
    <xf numFmtId="49" fontId="21"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16" fillId="0" borderId="0" xfId="0" applyNumberFormat="1" applyFont="1" applyFill="1" applyBorder="1" applyAlignment="1" applyProtection="1">
      <alignment horizontal="left" vertical="center" wrapText="1"/>
    </xf>
    <xf numFmtId="165" fontId="8" fillId="0" borderId="0"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vertical="center" wrapText="1"/>
    </xf>
    <xf numFmtId="165" fontId="16" fillId="0" borderId="0" xfId="0" applyNumberFormat="1" applyFont="1" applyBorder="1" applyAlignment="1" applyProtection="1">
      <alignment horizontal="center" vertical="center" wrapText="1"/>
    </xf>
    <xf numFmtId="0" fontId="16" fillId="0" borderId="0" xfId="0" applyNumberFormat="1" applyFont="1" applyBorder="1" applyAlignment="1" applyProtection="1">
      <alignment horizontal="center" vertical="center" wrapText="1"/>
    </xf>
    <xf numFmtId="0" fontId="21"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8" fillId="7" borderId="0" xfId="0" applyFont="1" applyFill="1" applyBorder="1" applyAlignment="1" applyProtection="1">
      <alignment horizontal="left" vertical="center" wrapText="1"/>
    </xf>
    <xf numFmtId="0" fontId="9" fillId="7" borderId="0" xfId="0" applyFont="1" applyFill="1" applyBorder="1" applyAlignment="1" applyProtection="1">
      <alignment vertical="center" wrapText="1"/>
    </xf>
    <xf numFmtId="165" fontId="16" fillId="0" borderId="0"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21" fillId="7" borderId="0" xfId="0" applyFont="1" applyFill="1" applyBorder="1" applyAlignment="1" applyProtection="1">
      <alignment horizontal="left" vertical="center" wrapText="1"/>
    </xf>
    <xf numFmtId="0" fontId="21" fillId="7" borderId="0" xfId="0" applyFont="1" applyFill="1" applyBorder="1" applyAlignment="1" applyProtection="1">
      <alignment vertical="center" wrapText="1"/>
    </xf>
    <xf numFmtId="0" fontId="22" fillId="0" borderId="0" xfId="0" applyNumberFormat="1" applyFont="1" applyBorder="1" applyAlignment="1" applyProtection="1">
      <alignment horizontal="left" vertical="center" wrapText="1"/>
    </xf>
    <xf numFmtId="0" fontId="19" fillId="0" borderId="0" xfId="0" applyNumberFormat="1"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8" fillId="0" borderId="0" xfId="0" applyFont="1" applyAlignment="1" applyProtection="1">
      <alignment vertical="center" wrapText="1"/>
    </xf>
    <xf numFmtId="165" fontId="19" fillId="0" borderId="0" xfId="0" applyNumberFormat="1" applyFont="1" applyBorder="1" applyAlignment="1" applyProtection="1">
      <alignment horizontal="center" vertical="center" wrapText="1"/>
    </xf>
    <xf numFmtId="0" fontId="19" fillId="0" borderId="0" xfId="0" applyNumberFormat="1" applyFont="1" applyBorder="1" applyAlignment="1" applyProtection="1">
      <alignment horizontal="center" vertical="center" wrapText="1"/>
    </xf>
    <xf numFmtId="49" fontId="21" fillId="0" borderId="0" xfId="0" applyNumberFormat="1" applyFont="1" applyFill="1" applyBorder="1" applyAlignment="1" applyProtection="1">
      <alignment vertical="center" wrapText="1"/>
    </xf>
    <xf numFmtId="0" fontId="19" fillId="0" borderId="0" xfId="0" applyNumberFormat="1" applyFont="1" applyBorder="1" applyAlignment="1" applyProtection="1">
      <alignment horizontal="left" vertical="center" wrapText="1"/>
    </xf>
    <xf numFmtId="0" fontId="21" fillId="0" borderId="0" xfId="0" applyFont="1" applyBorder="1" applyAlignment="1" applyProtection="1">
      <alignment vertical="center" wrapText="1"/>
    </xf>
    <xf numFmtId="1" fontId="15" fillId="0" borderId="0" xfId="0" applyNumberFormat="1" applyFont="1" applyBorder="1" applyAlignment="1" applyProtection="1">
      <alignment horizontal="left" vertical="center" wrapText="1"/>
    </xf>
    <xf numFmtId="1" fontId="15" fillId="0" borderId="0" xfId="0" applyNumberFormat="1" applyFont="1" applyFill="1" applyBorder="1" applyAlignment="1" applyProtection="1">
      <alignment horizontal="left" vertical="center" wrapText="1"/>
    </xf>
    <xf numFmtId="0" fontId="8" fillId="7" borderId="0" xfId="0" applyFont="1" applyFill="1" applyBorder="1" applyAlignment="1" applyProtection="1">
      <alignment vertical="center" wrapText="1"/>
    </xf>
    <xf numFmtId="165" fontId="15" fillId="0" borderId="0" xfId="0" applyNumberFormat="1" applyFont="1" applyBorder="1" applyAlignment="1" applyProtection="1">
      <alignment horizontal="center" vertical="center" wrapText="1"/>
    </xf>
    <xf numFmtId="0" fontId="6" fillId="0" borderId="2" xfId="0" applyFont="1" applyBorder="1" applyAlignment="1" applyProtection="1">
      <alignment horizont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0" fontId="8" fillId="0" borderId="1" xfId="0" applyFont="1" applyBorder="1" applyAlignment="1" applyProtection="1">
      <alignment horizontal="left" vertical="center"/>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0" borderId="0" xfId="0" applyNumberFormat="1" applyFont="1" applyAlignment="1" applyProtection="1">
      <alignment horizontal="center" vertical="center"/>
    </xf>
    <xf numFmtId="0" fontId="8" fillId="0" borderId="4"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center" vertical="center"/>
      <protection locked="0"/>
    </xf>
    <xf numFmtId="0" fontId="8" fillId="0" borderId="0" xfId="0" applyFont="1" applyBorder="1" applyAlignment="1" applyProtection="1">
      <alignment horizontal="center" wrapText="1"/>
      <protection locked="0"/>
    </xf>
    <xf numFmtId="0" fontId="9" fillId="2" borderId="10"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21" fillId="0" borderId="9"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10" fillId="0" borderId="0" xfId="0" applyFont="1" applyAlignment="1" applyProtection="1">
      <alignment horizontal="center" vertical="center" wrapText="1"/>
    </xf>
    <xf numFmtId="0" fontId="12" fillId="0" borderId="0" xfId="0" applyFont="1" applyAlignment="1" applyProtection="1">
      <alignment horizontal="center"/>
    </xf>
    <xf numFmtId="0" fontId="5" fillId="0" borderId="0" xfId="0" applyFont="1" applyAlignment="1" applyProtection="1">
      <alignment horizontal="center" wrapText="1"/>
    </xf>
    <xf numFmtId="0" fontId="8" fillId="0" borderId="2" xfId="0" applyFont="1" applyBorder="1" applyAlignment="1" applyProtection="1">
      <alignment horizontal="left" vertical="center" wrapText="1"/>
      <protection locked="0"/>
    </xf>
    <xf numFmtId="14" fontId="6" fillId="0" borderId="0" xfId="0" applyNumberFormat="1" applyFont="1" applyAlignment="1" applyProtection="1">
      <alignment horizontal="right" vertical="center" wrapText="1"/>
      <protection locked="0"/>
    </xf>
    <xf numFmtId="0" fontId="6" fillId="0" borderId="0" xfId="0" applyFont="1" applyAlignment="1" applyProtection="1">
      <alignment horizontal="center" vertical="center" wrapText="1"/>
    </xf>
    <xf numFmtId="0" fontId="9" fillId="2" borderId="4"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0" fontId="9" fillId="2" borderId="11" xfId="0" applyFont="1" applyFill="1" applyBorder="1" applyAlignment="1" applyProtection="1">
      <alignment horizontal="left" vertical="center" wrapText="1"/>
    </xf>
    <xf numFmtId="0" fontId="9" fillId="2" borderId="10"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8" xfId="0" applyFont="1" applyFill="1" applyBorder="1" applyAlignment="1" applyProtection="1">
      <alignment horizontal="left" vertical="center" wrapText="1"/>
    </xf>
    <xf numFmtId="0" fontId="15" fillId="0" borderId="0" xfId="0" applyFont="1" applyBorder="1" applyAlignment="1" applyProtection="1">
      <alignment horizontal="center" vertical="center" wrapText="1"/>
    </xf>
    <xf numFmtId="0" fontId="8" fillId="6"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cellXfs>
  <cellStyles count="2">
    <cellStyle name="Eingabe" xfId="1" builtinId="20"/>
    <cellStyle name="Standard" xfId="0" builtinId="0"/>
  </cellStyles>
  <dxfs count="203">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fill>
        <patternFill patternType="none">
          <fgColor indexed="64"/>
          <bgColor auto="1"/>
        </patternFill>
      </fill>
      <alignment horizontal="general" vertical="center" textRotation="0" wrapText="1" indent="0" justifyLastLine="0" shrinkToFit="0" readingOrder="0"/>
      <protection locked="1" hidden="0"/>
    </dxf>
    <dxf>
      <numFmt numFmtId="0" formatCode="General"/>
      <alignment horizontal="center" textRotation="0" wrapText="1" indent="0" justifyLastLine="0" shrinkToFit="0" readingOrder="0"/>
      <protection locked="1" hidden="0"/>
    </dxf>
    <dxf>
      <numFmt numFmtId="165" formatCode="0.0"/>
      <alignment horizont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rder>
    </dxf>
    <dxf>
      <border outline="0">
        <top style="thin">
          <color indexed="64"/>
        </top>
        <bottom style="thin">
          <color indexed="64"/>
        </bottom>
      </border>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202"/>
      <tableStyleElement type="headerRow" dxfId="201"/>
      <tableStyleElement type="totalRow" dxfId="200"/>
      <tableStyleElement type="firstColumn" dxfId="199"/>
      <tableStyleElement type="lastColumn" dxfId="198"/>
      <tableStyleElement type="firstRowStripe" dxfId="197"/>
      <tableStyleElement type="secondRowStripe" dxfId="196"/>
      <tableStyleElement type="firstColumnStripe" dxfId="195"/>
      <tableStyleElement type="secondColumnStripe" dxfId="194"/>
    </tableStyle>
    <tableStyle name="TSL_1" pivot="0" count="9">
      <tableStyleElement type="wholeTable" dxfId="193"/>
      <tableStyleElement type="headerRow" dxfId="192"/>
      <tableStyleElement type="totalRow" dxfId="191"/>
      <tableStyleElement type="firstColumn" dxfId="190"/>
      <tableStyleElement type="lastColumn" dxfId="189"/>
      <tableStyleElement type="firstRowStripe" dxfId="188"/>
      <tableStyleElement type="secondRowStripe" dxfId="187"/>
      <tableStyleElement type="firstColumnStripe" dxfId="186"/>
      <tableStyleElement type="secondColumnStripe" dxfId="185"/>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9" totalsRowShown="0" headerRowDxfId="147" dataDxfId="146" tableBorderDxfId="164">
  <autoFilter ref="B9:M29"/>
  <tableColumns count="12">
    <tableColumn id="1" name="Lfd. Nr" dataDxfId="17">
      <calculatedColumnFormula>CONCATENATE("1.",Prüfkriterien_1[[#This Row],[Hilfsspalte_Num]])</calculatedColumnFormula>
    </tableColumn>
    <tableColumn id="2" name="Hilfsspalte_Num" dataDxfId="16">
      <calculatedColumnFormula>ROW()-ROW(Prüfkriterien_1[[#Headers],[Hilfsspalte_Kom]])</calculatedColumnFormula>
    </tableColumn>
    <tableColumn id="12" name="Hilfsspalte_Kom" dataDxfId="15">
      <calculatedColumnFormula>(Prüfkriterien_1[Hilfsspalte_Num]+10)/10</calculatedColumnFormula>
    </tableColumn>
    <tableColumn id="3" name="Kapitel_x000a_Richtlinie" dataDxfId="14"/>
    <tableColumn id="4" name="Kriterium" dataDxfId="13"/>
    <tableColumn id="5" name="Erläuterung / _x000a_Durchführungshinweis" dataDxfId="12"/>
    <tableColumn id="6" name="Bewertung" dataDxfId="153"/>
    <tableColumn id="7" name="Spalte1" dataDxfId="152"/>
    <tableColumn id="8" name="Spalte2" dataDxfId="151"/>
    <tableColumn id="9" name="Spalte3" dataDxfId="150"/>
    <tableColumn id="10" name="Spalte4" dataDxfId="149"/>
    <tableColumn id="11" name="Beschreibung" dataDxfId="148"/>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99:M104" totalsRowShown="0" headerRowDxfId="33" dataDxfId="32" tableBorderDxfId="155">
  <autoFilter ref="B99:M104"/>
  <tableColumns count="12">
    <tableColumn id="1" name="Spalte1" dataDxfId="45">
      <calculatedColumnFormula>CONCATENATE("10.",Prüfkriterien_10[[#This Row],[Spalte2]])</calculatedColumnFormula>
    </tableColumn>
    <tableColumn id="2" name="Spalte2" dataDxfId="44">
      <calculatedColumnFormula>ROW()-ROW(Prüfkriterien_10[[#Headers],[Spalte3]])</calculatedColumnFormula>
    </tableColumn>
    <tableColumn id="3" name="Spalte3" dataDxfId="43">
      <calculatedColumnFormula>(Prüfkriterien_10[Spalte2]+100)/10</calculatedColumnFormula>
    </tableColumn>
    <tableColumn id="4" name="Spalte4" dataDxfId="42"/>
    <tableColumn id="5" name="Spalte5" dataDxfId="41"/>
    <tableColumn id="6" name="Spalte6" dataDxfId="40"/>
    <tableColumn id="7" name="Spalte7" dataDxfId="39"/>
    <tableColumn id="8" name="Spalte8" dataDxfId="38"/>
    <tableColumn id="9" name="Spalte9" dataDxfId="37"/>
    <tableColumn id="10" name="Spalte10" dataDxfId="36"/>
    <tableColumn id="11" name="Spalte11" dataDxfId="35"/>
    <tableColumn id="12" name="Spalte12" dataDxfId="34"/>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06:M111" totalsRowShown="0" headerRowDxfId="19" dataDxfId="18" tableBorderDxfId="154">
  <autoFilter ref="B106:M111"/>
  <tableColumns count="12">
    <tableColumn id="1" name="Spalte1" dataDxfId="31">
      <calculatedColumnFormula>CONCATENATE("11.",Prüfkriterien_11[[#This Row],[Spalte2]])</calculatedColumnFormula>
    </tableColumn>
    <tableColumn id="2" name="Spalte2" dataDxfId="30">
      <calculatedColumnFormula>ROW()-ROW(Prüfkriterien_11[[#Headers],[Spalte3]])</calculatedColumnFormula>
    </tableColumn>
    <tableColumn id="3" name="Spalte3" dataDxfId="29">
      <calculatedColumnFormula>(Prüfkriterien_11[Spalte2]+110)/10</calculatedColumnFormula>
    </tableColumn>
    <tableColumn id="4" name="Spalte4" dataDxfId="28"/>
    <tableColumn id="5" name="Spalte5" dataDxfId="27"/>
    <tableColumn id="6" name="Spalte6" dataDxfId="26"/>
    <tableColumn id="7" name="Spalte7" dataDxfId="25"/>
    <tableColumn id="8" name="Spalte8" dataDxfId="24"/>
    <tableColumn id="9" name="Spalte9" dataDxfId="23"/>
    <tableColumn id="10" name="Spalte10" dataDxfId="22"/>
    <tableColumn id="11" name="Spalte11" dataDxfId="21"/>
    <tableColumn id="12" name="Spalte12" dataDxfId="2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31:M48" totalsRowShown="0" headerRowDxfId="139" dataDxfId="138" tableBorderDxfId="163">
  <autoFilter ref="B31:M48"/>
  <tableColumns count="12">
    <tableColumn id="1" name="Spalte1" dataDxfId="11">
      <calculatedColumnFormula>CONCATENATE("2.",Prüfkriterien_2[[#This Row],[Spalte2]])</calculatedColumnFormula>
    </tableColumn>
    <tableColumn id="2" name="Spalte2" dataDxfId="10">
      <calculatedColumnFormula>ROW()-ROW(Prüfkriterien_2[[#Headers],[Spalte3]])</calculatedColumnFormula>
    </tableColumn>
    <tableColumn id="3" name="Spalte3" dataDxfId="9">
      <calculatedColumnFormula>(Prüfkriterien_2[[#This Row],[Spalte2]]+20)/10</calculatedColumnFormula>
    </tableColumn>
    <tableColumn id="4" name="Spalte4" dataDxfId="8"/>
    <tableColumn id="5" name="Spalte5" dataDxfId="7"/>
    <tableColumn id="6" name="Spalte6" dataDxfId="6"/>
    <tableColumn id="7" name="Spalte7" dataDxfId="145"/>
    <tableColumn id="8" name="Spalte8" dataDxfId="144"/>
    <tableColumn id="9" name="Spalte9" dataDxfId="143"/>
    <tableColumn id="10" name="Spalte10" dataDxfId="142"/>
    <tableColumn id="11" name="Spalte11" dataDxfId="141"/>
    <tableColumn id="12" name="Spalte12" dataDxfId="140"/>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50:M55" totalsRowShown="0" headerRowDxfId="131" dataDxfId="130" tableBorderDxfId="162">
  <autoFilter ref="B50:M55"/>
  <tableColumns count="12">
    <tableColumn id="1" name="Spalte1" dataDxfId="5">
      <calculatedColumnFormula>CONCATENATE("3.",Prüfkriterien_3[[#This Row],[Spalte2]])</calculatedColumnFormula>
    </tableColumn>
    <tableColumn id="2" name="Spalte2" dataDxfId="4">
      <calculatedColumnFormula>ROW()-ROW(Prüfkriterien_3[[#Headers],[Spalte3]])</calculatedColumnFormula>
    </tableColumn>
    <tableColumn id="3" name="Spalte3" dataDxfId="3">
      <calculatedColumnFormula>(Prüfkriterien_3[[#This Row],[Spalte2]]+30)/10</calculatedColumnFormula>
    </tableColumn>
    <tableColumn id="4" name="Spalte4" dataDxfId="2"/>
    <tableColumn id="5" name="Spalte5" dataDxfId="1"/>
    <tableColumn id="6" name="Spalte6" dataDxfId="0"/>
    <tableColumn id="7" name="Spalte7" dataDxfId="137"/>
    <tableColumn id="8" name="Spalte8" dataDxfId="136"/>
    <tableColumn id="9" name="Spalte9" dataDxfId="135"/>
    <tableColumn id="10" name="Spalte10" dataDxfId="134"/>
    <tableColumn id="11" name="Spalte11" dataDxfId="133"/>
    <tableColumn id="12" name="Spalte12" dataDxfId="132"/>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57:M62" totalsRowShown="0" headerRowDxfId="117" dataDxfId="116" tableBorderDxfId="161">
  <autoFilter ref="B57:M62"/>
  <tableColumns count="12">
    <tableColumn id="1" name="Spalte1" dataDxfId="129">
      <calculatedColumnFormula>CONCATENATE("4.",Prüfkriterien_4[[#This Row],[Spalte2]])</calculatedColumnFormula>
    </tableColumn>
    <tableColumn id="2" name="Spalte2" dataDxfId="128">
      <calculatedColumnFormula>ROW()-ROW(Prüfkriterien_4[[#Headers],[Spalte3]])</calculatedColumnFormula>
    </tableColumn>
    <tableColumn id="3" name="Spalte3" dataDxfId="127">
      <calculatedColumnFormula>(Prüfkriterien_4[Spalte2]+40)/10</calculatedColumnFormula>
    </tableColumn>
    <tableColumn id="4" name="Spalte4" dataDxfId="126"/>
    <tableColumn id="5" name="Spalte5" dataDxfId="125"/>
    <tableColumn id="6" name="Spalte6" dataDxfId="124"/>
    <tableColumn id="7" name="Spalte7" dataDxfId="123"/>
    <tableColumn id="8" name="Spalte8" dataDxfId="122"/>
    <tableColumn id="9" name="Spalte9" dataDxfId="121"/>
    <tableColumn id="10" name="Spalte10" dataDxfId="120"/>
    <tableColumn id="11" name="Spalte11" dataDxfId="119"/>
    <tableColumn id="12" name="Spalte12" dataDxfId="118"/>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64:M69" totalsRowShown="0" headerRowDxfId="103" dataDxfId="102" tableBorderDxfId="160">
  <autoFilter ref="B64:M69"/>
  <tableColumns count="12">
    <tableColumn id="1" name="Spalte1" dataDxfId="115">
      <calculatedColumnFormula>CONCATENATE("5.",Prüfkriterien_5[[#This Row],[Spalte2]])</calculatedColumnFormula>
    </tableColumn>
    <tableColumn id="2" name="Spalte2" dataDxfId="114">
      <calculatedColumnFormula>ROW()-ROW(Prüfkriterien_5[[#Headers],[Spalte3]])</calculatedColumnFormula>
    </tableColumn>
    <tableColumn id="3" name="Spalte3" dataDxfId="113">
      <calculatedColumnFormula>(Prüfkriterien_5[Spalte2]+50)/10</calculatedColumnFormula>
    </tableColumn>
    <tableColumn id="4" name="Spalte4" dataDxfId="112"/>
    <tableColumn id="5" name="Spalte5" dataDxfId="111"/>
    <tableColumn id="6" name="Spalte6" dataDxfId="110"/>
    <tableColumn id="7" name="Spalte7" dataDxfId="109"/>
    <tableColumn id="8" name="Spalte8" dataDxfId="108"/>
    <tableColumn id="9" name="Spalte9" dataDxfId="107"/>
    <tableColumn id="10" name="Spalte10" dataDxfId="106"/>
    <tableColumn id="11" name="Spalte11" dataDxfId="105"/>
    <tableColumn id="12" name="Spalte12" dataDxfId="104"/>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71:M76" totalsRowShown="0" headerRowDxfId="89" dataDxfId="88" tableBorderDxfId="159">
  <autoFilter ref="B71:M76"/>
  <tableColumns count="12">
    <tableColumn id="1" name="Spalte1" dataDxfId="101">
      <calculatedColumnFormula>CONCATENATE("6.",Prüfkriterien_6[[#This Row],[Spalte2]])</calculatedColumnFormula>
    </tableColumn>
    <tableColumn id="2" name="Spalte2" dataDxfId="100">
      <calculatedColumnFormula>ROW()-ROW(Prüfkriterien_6[[#Headers],[Spalte3]])</calculatedColumnFormula>
    </tableColumn>
    <tableColumn id="3" name="Spalte3" dataDxfId="99">
      <calculatedColumnFormula>(Prüfkriterien_6[Spalte2]+60)/10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78:M83" totalsRowShown="0" headerRowDxfId="75" dataDxfId="74" tableBorderDxfId="158">
  <autoFilter ref="B78:M83"/>
  <tableColumns count="12">
    <tableColumn id="1" name="Spalte1" dataDxfId="87">
      <calculatedColumnFormula>CONCATENATE("7.",Prüfkriterien_7[[#This Row],[Spalte2]])</calculatedColumnFormula>
    </tableColumn>
    <tableColumn id="2" name="Spalte2" dataDxfId="86">
      <calculatedColumnFormula>ROW()-ROW(Prüfkriterien_7[[#Headers],[Spalte3]])</calculatedColumnFormula>
    </tableColumn>
    <tableColumn id="3" name="Spalte3" dataDxfId="85">
      <calculatedColumnFormula>(Prüfkriterien_7[Spalte2]+70)/10</calculatedColumnFormula>
    </tableColumn>
    <tableColumn id="4" name="Spalte4" dataDxfId="84"/>
    <tableColumn id="5" name="Spalte5" dataDxfId="83"/>
    <tableColumn id="6" name="Spalte6" dataDxfId="82"/>
    <tableColumn id="7" name="Spalte7" dataDxfId="81"/>
    <tableColumn id="8" name="Spalte8" dataDxfId="80"/>
    <tableColumn id="9" name="Spalte9" dataDxfId="79"/>
    <tableColumn id="10" name="Spalte10" dataDxfId="78"/>
    <tableColumn id="11" name="Spalte11" dataDxfId="77"/>
    <tableColumn id="12" name="Spalte12" dataDxfId="76"/>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85:M90" totalsRowShown="0" headerRowDxfId="61" dataDxfId="60" tableBorderDxfId="157">
  <autoFilter ref="B85:M90"/>
  <tableColumns count="12">
    <tableColumn id="1" name="Spalte1" dataDxfId="73">
      <calculatedColumnFormula>CONCATENATE("8.",Prüfkriterien_8[[#This Row],[Spalte2]])</calculatedColumnFormula>
    </tableColumn>
    <tableColumn id="2" name="Spalte2" dataDxfId="72">
      <calculatedColumnFormula>ROW()-ROW(Prüfkriterien_8[[#Headers],[Spalte3]])</calculatedColumnFormula>
    </tableColumn>
    <tableColumn id="3" name="Spalte3" dataDxfId="71">
      <calculatedColumnFormula>(Prüfkriterien_8[Spalte2]+80)/10</calculatedColumnFormula>
    </tableColumn>
    <tableColumn id="4" name="Spalte4" dataDxfId="70"/>
    <tableColumn id="5" name="Spalte5" dataDxfId="69"/>
    <tableColumn id="6" name="Spalte6" dataDxfId="68"/>
    <tableColumn id="7" name="Spalte7" dataDxfId="67"/>
    <tableColumn id="8" name="Spalte8" dataDxfId="66"/>
    <tableColumn id="9" name="Spalte9" dataDxfId="65"/>
    <tableColumn id="10" name="Spalte10" dataDxfId="64"/>
    <tableColumn id="11" name="Spalte11" dataDxfId="63"/>
    <tableColumn id="12" name="Spalte12" dataDxfId="62"/>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92:M97" totalsRowShown="0" headerRowDxfId="47" dataDxfId="46" tableBorderDxfId="156">
  <autoFilter ref="B92:M97"/>
  <tableColumns count="12">
    <tableColumn id="1" name="Spalte1" dataDxfId="59">
      <calculatedColumnFormula>CONCATENATE("9.",Prüfkriterien_9[[#This Row],[Spalte2]])</calculatedColumnFormula>
    </tableColumn>
    <tableColumn id="2" name="Spalte2" dataDxfId="58">
      <calculatedColumnFormula>ROW()-ROW(Prüfkriterien_9[[#Headers],[Spalte3]])</calculatedColumnFormula>
    </tableColumn>
    <tableColumn id="3" name="Spalte3" dataDxfId="57">
      <calculatedColumnFormula>(Prüfkriterien_9[Spalte2]+90)/10</calculatedColumnFormula>
    </tableColumn>
    <tableColumn id="4" name="Spalte4" dataDxfId="56"/>
    <tableColumn id="5" name="Spalte5" dataDxfId="55"/>
    <tableColumn id="6" name="Spalte6" dataDxfId="54"/>
    <tableColumn id="7" name="Spalte7" dataDxfId="53"/>
    <tableColumn id="8" name="Spalte8" dataDxfId="52"/>
    <tableColumn id="9" name="Spalte9" dataDxfId="51"/>
    <tableColumn id="10" name="Spalte10" dataDxfId="50"/>
    <tableColumn id="11" name="Spalte11" dataDxfId="49"/>
    <tableColumn id="12" name="Spalte12" dataDxfId="48"/>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1"/>
  <sheetViews>
    <sheetView zoomScale="85" zoomScaleNormal="85" zoomScalePageLayoutView="70" workbookViewId="0">
      <selection activeCell="G16" sqref="G16:L18"/>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16" t="str">
        <f>"Checkliste "&amp;_RLV&amp;""</f>
        <v>Checkliste Außer-Haus-Verpflegung</v>
      </c>
      <c r="C2" s="116"/>
      <c r="D2" s="116"/>
      <c r="E2" s="116"/>
      <c r="F2" s="116"/>
      <c r="G2" s="116"/>
      <c r="H2" s="116"/>
      <c r="I2" s="116"/>
      <c r="J2" s="116"/>
      <c r="K2" s="116"/>
      <c r="L2" s="116"/>
    </row>
    <row r="3" spans="2:12" ht="6" customHeight="1" x14ac:dyDescent="0.2"/>
    <row r="4" spans="2:12" ht="27" customHeight="1" x14ac:dyDescent="0.2"/>
    <row r="5" spans="2:12" s="24" customFormat="1" ht="27" customHeight="1" x14ac:dyDescent="0.25">
      <c r="B5" s="117" t="s">
        <v>0</v>
      </c>
      <c r="C5" s="117"/>
      <c r="D5" s="117"/>
      <c r="E5" s="117"/>
      <c r="F5" s="117"/>
      <c r="G5" s="117"/>
      <c r="H5" s="117"/>
      <c r="I5" s="117"/>
      <c r="J5" s="117"/>
      <c r="K5" s="117"/>
      <c r="L5" s="117"/>
    </row>
    <row r="6" spans="2:12" s="24" customFormat="1" ht="29.45" customHeight="1" x14ac:dyDescent="0.25">
      <c r="B6" s="118" t="s">
        <v>81</v>
      </c>
      <c r="C6" s="118"/>
      <c r="D6" s="118"/>
      <c r="E6" s="118"/>
      <c r="F6" s="118"/>
      <c r="G6" s="120"/>
      <c r="H6" s="120"/>
      <c r="I6" s="120"/>
      <c r="J6" s="120"/>
      <c r="K6" s="120"/>
      <c r="L6" s="120"/>
    </row>
    <row r="7" spans="2:12" s="24" customFormat="1" ht="29.45" customHeight="1" x14ac:dyDescent="0.25">
      <c r="B7" s="118" t="s">
        <v>80</v>
      </c>
      <c r="C7" s="118"/>
      <c r="D7" s="118"/>
      <c r="E7" s="118"/>
      <c r="F7" s="118"/>
      <c r="G7" s="120"/>
      <c r="H7" s="120"/>
      <c r="I7" s="120"/>
      <c r="J7" s="120"/>
      <c r="K7" s="120"/>
      <c r="L7" s="120"/>
    </row>
    <row r="8" spans="2:12" s="24" customFormat="1" ht="29.45" customHeight="1" x14ac:dyDescent="0.25">
      <c r="B8" s="118" t="s">
        <v>1</v>
      </c>
      <c r="C8" s="118"/>
      <c r="D8" s="118"/>
      <c r="E8" s="118"/>
      <c r="F8" s="118"/>
      <c r="G8" s="120"/>
      <c r="H8" s="120"/>
      <c r="I8" s="120"/>
      <c r="J8" s="120"/>
      <c r="K8" s="120"/>
      <c r="L8" s="120"/>
    </row>
    <row r="9" spans="2:12" s="24" customFormat="1" ht="29.45" customHeight="1" x14ac:dyDescent="0.25">
      <c r="B9" s="118" t="s">
        <v>2</v>
      </c>
      <c r="C9" s="118"/>
      <c r="D9" s="118"/>
      <c r="E9" s="118"/>
      <c r="F9" s="118"/>
      <c r="G9" s="120"/>
      <c r="H9" s="120"/>
      <c r="I9" s="120"/>
      <c r="J9" s="120"/>
      <c r="K9" s="120"/>
      <c r="L9" s="120"/>
    </row>
    <row r="10" spans="2:12" s="24" customFormat="1" ht="29.45" customHeight="1" x14ac:dyDescent="0.25">
      <c r="B10" s="118" t="s">
        <v>3</v>
      </c>
      <c r="C10" s="118"/>
      <c r="D10" s="118"/>
      <c r="E10" s="118"/>
      <c r="F10" s="118"/>
      <c r="G10" s="120"/>
      <c r="H10" s="120"/>
      <c r="I10" s="120"/>
      <c r="J10" s="120"/>
      <c r="K10" s="120"/>
      <c r="L10" s="120"/>
    </row>
    <row r="11" spans="2:12" s="24" customFormat="1" ht="29.45" customHeight="1" x14ac:dyDescent="0.25">
      <c r="B11" s="118" t="s">
        <v>4</v>
      </c>
      <c r="C11" s="118"/>
      <c r="D11" s="118"/>
      <c r="E11" s="118"/>
      <c r="F11" s="118"/>
      <c r="G11" s="120"/>
      <c r="H11" s="120"/>
      <c r="I11" s="120"/>
      <c r="J11" s="120"/>
      <c r="K11" s="120"/>
      <c r="L11" s="120"/>
    </row>
    <row r="12" spans="2:12" s="24" customFormat="1" ht="29.45" customHeight="1" x14ac:dyDescent="0.25">
      <c r="B12" s="118" t="s">
        <v>5</v>
      </c>
      <c r="C12" s="118"/>
      <c r="D12" s="118"/>
      <c r="E12" s="118"/>
      <c r="F12" s="118"/>
      <c r="G12" s="120"/>
      <c r="H12" s="120"/>
      <c r="I12" s="120"/>
      <c r="J12" s="120"/>
      <c r="K12" s="120"/>
      <c r="L12" s="120"/>
    </row>
    <row r="13" spans="2:12" s="24" customFormat="1" ht="29.45" customHeight="1" x14ac:dyDescent="0.25">
      <c r="B13" s="118" t="s">
        <v>6</v>
      </c>
      <c r="C13" s="118"/>
      <c r="D13" s="118"/>
      <c r="E13" s="118"/>
      <c r="F13" s="118"/>
      <c r="G13" s="29" t="s">
        <v>60</v>
      </c>
      <c r="H13" s="41"/>
      <c r="I13" s="29" t="s">
        <v>61</v>
      </c>
      <c r="J13" s="41"/>
      <c r="K13" s="29" t="s">
        <v>62</v>
      </c>
      <c r="L13" s="41"/>
    </row>
    <row r="14" spans="2:12" s="24" customFormat="1" ht="29.45" customHeight="1" x14ac:dyDescent="0.25">
      <c r="B14" s="119" t="s">
        <v>59</v>
      </c>
      <c r="C14" s="119"/>
      <c r="D14" s="119"/>
      <c r="E14" s="119"/>
      <c r="F14" s="119"/>
      <c r="G14" s="122"/>
      <c r="H14" s="122"/>
      <c r="I14" s="122"/>
      <c r="J14" s="122"/>
      <c r="K14" s="122"/>
      <c r="L14" s="122"/>
    </row>
    <row r="15" spans="2:12" s="24" customFormat="1" ht="29.45" customHeight="1" x14ac:dyDescent="0.25">
      <c r="B15" s="119" t="s">
        <v>7</v>
      </c>
      <c r="C15" s="119"/>
      <c r="D15" s="119"/>
      <c r="E15" s="119"/>
      <c r="F15" s="119"/>
      <c r="G15" s="42" t="s">
        <v>58</v>
      </c>
      <c r="H15" s="13"/>
      <c r="I15" s="42" t="s">
        <v>10</v>
      </c>
      <c r="J15" s="13"/>
      <c r="K15" s="42" t="s">
        <v>11</v>
      </c>
      <c r="L15" s="14"/>
    </row>
    <row r="16" spans="2:12" s="24" customFormat="1" ht="29.45" customHeight="1" x14ac:dyDescent="0.25">
      <c r="B16" s="119" t="s">
        <v>8</v>
      </c>
      <c r="C16" s="119"/>
      <c r="D16" s="119"/>
      <c r="E16" s="119"/>
      <c r="F16" s="119"/>
      <c r="G16" s="120"/>
      <c r="H16" s="120"/>
      <c r="I16" s="120"/>
      <c r="J16" s="120"/>
      <c r="K16" s="120"/>
      <c r="L16" s="120"/>
    </row>
    <row r="17" spans="2:12" s="24" customFormat="1" ht="29.45" customHeight="1" x14ac:dyDescent="0.25">
      <c r="B17" s="119" t="s">
        <v>9</v>
      </c>
      <c r="C17" s="119"/>
      <c r="D17" s="119"/>
      <c r="E17" s="119"/>
      <c r="F17" s="119"/>
      <c r="G17" s="120"/>
      <c r="H17" s="120"/>
      <c r="I17" s="120"/>
      <c r="J17" s="120"/>
      <c r="K17" s="120"/>
      <c r="L17" s="120"/>
    </row>
    <row r="18" spans="2:12" ht="29.25" customHeight="1" x14ac:dyDescent="0.2">
      <c r="B18" s="119" t="s">
        <v>83</v>
      </c>
      <c r="C18" s="119"/>
      <c r="D18" s="119"/>
      <c r="E18" s="119"/>
      <c r="F18" s="119"/>
      <c r="G18" s="127"/>
      <c r="H18" s="127"/>
      <c r="I18" s="127"/>
      <c r="J18" s="127"/>
      <c r="K18" s="127"/>
      <c r="L18" s="127"/>
    </row>
    <row r="21" spans="2:12" s="10" customFormat="1" ht="13.9" customHeight="1" x14ac:dyDescent="0.2">
      <c r="B21" s="123" t="s">
        <v>12</v>
      </c>
      <c r="C21" s="123"/>
      <c r="D21" s="123"/>
      <c r="E21" s="123"/>
      <c r="F21" s="123"/>
      <c r="G21" s="123"/>
      <c r="H21" s="123"/>
      <c r="I21" s="123"/>
      <c r="J21" s="123"/>
      <c r="K21" s="123"/>
      <c r="L21" s="123"/>
    </row>
    <row r="22" spans="2:12" ht="6.6" customHeight="1" x14ac:dyDescent="0.2">
      <c r="B22" s="2"/>
      <c r="C22" s="2"/>
      <c r="D22" s="2"/>
      <c r="E22" s="2"/>
      <c r="F22" s="2"/>
      <c r="G22" s="2"/>
      <c r="H22" s="2"/>
      <c r="I22" s="2"/>
      <c r="J22" s="2"/>
      <c r="K22" s="2"/>
      <c r="L22" s="2"/>
    </row>
    <row r="23" spans="2:12" s="10" customFormat="1" ht="13.9" customHeight="1" x14ac:dyDescent="0.25">
      <c r="B23" s="15"/>
      <c r="C23" s="26"/>
      <c r="D23" s="50" t="s">
        <v>13</v>
      </c>
      <c r="E23" s="50"/>
      <c r="F23" s="50"/>
      <c r="G23" s="50"/>
      <c r="H23" s="50"/>
      <c r="I23" s="50"/>
      <c r="J23" s="50"/>
      <c r="K23" s="50"/>
      <c r="L23" s="50"/>
    </row>
    <row r="24" spans="2:12" ht="13.9" customHeight="1" x14ac:dyDescent="0.2">
      <c r="B24" s="3"/>
      <c r="C24" s="3"/>
      <c r="D24" s="49"/>
      <c r="E24" s="49"/>
      <c r="F24" s="49"/>
      <c r="G24" s="49"/>
      <c r="H24" s="49"/>
      <c r="I24" s="49"/>
      <c r="J24" s="49"/>
      <c r="K24" s="49"/>
      <c r="L24" s="49"/>
    </row>
    <row r="25" spans="2:12" ht="13.9" customHeight="1" x14ac:dyDescent="0.2">
      <c r="B25" s="15"/>
      <c r="C25" s="26"/>
      <c r="D25" s="50" t="s">
        <v>14</v>
      </c>
      <c r="E25" s="50"/>
      <c r="F25" s="50"/>
      <c r="G25" s="50"/>
      <c r="H25" s="50"/>
      <c r="I25" s="50"/>
      <c r="J25" s="50"/>
      <c r="K25" s="50"/>
      <c r="L25" s="50"/>
    </row>
    <row r="26" spans="2:12" x14ac:dyDescent="0.2">
      <c r="B26" s="2"/>
      <c r="C26" s="2"/>
      <c r="D26" s="2"/>
      <c r="E26" s="2"/>
      <c r="F26" s="2"/>
      <c r="G26" s="2"/>
      <c r="H26" s="2"/>
      <c r="I26" s="2"/>
      <c r="J26" s="2"/>
      <c r="K26" s="2"/>
      <c r="L26" s="2"/>
    </row>
    <row r="27" spans="2:12" ht="27" customHeight="1" x14ac:dyDescent="0.2">
      <c r="B27" s="126" t="s">
        <v>82</v>
      </c>
      <c r="C27" s="126"/>
      <c r="D27" s="126"/>
      <c r="E27" s="126"/>
      <c r="F27" s="126"/>
      <c r="G27" s="126"/>
      <c r="H27" s="126"/>
      <c r="I27" s="126"/>
      <c r="J27" s="126"/>
      <c r="K27" s="126"/>
      <c r="L27" s="126"/>
    </row>
    <row r="29" spans="2:12" x14ac:dyDescent="0.2">
      <c r="B29" s="115"/>
      <c r="C29" s="115"/>
      <c r="D29" s="115"/>
      <c r="E29" s="115"/>
      <c r="F29" s="115"/>
      <c r="G29" s="30"/>
      <c r="H29" s="30"/>
      <c r="I29" s="30"/>
      <c r="J29" s="30"/>
      <c r="K29" s="30"/>
      <c r="L29" s="30"/>
    </row>
    <row r="30" spans="2:12" ht="14.45" customHeight="1" x14ac:dyDescent="0.2">
      <c r="B30" s="121" t="s">
        <v>16</v>
      </c>
      <c r="C30" s="121"/>
      <c r="D30" s="121"/>
      <c r="E30" s="121"/>
      <c r="F30" s="125" t="s">
        <v>19</v>
      </c>
      <c r="G30" s="125"/>
      <c r="H30" s="125"/>
      <c r="I30" s="125"/>
      <c r="J30" s="125"/>
      <c r="K30" s="124" t="s">
        <v>18</v>
      </c>
      <c r="L30" s="124"/>
    </row>
    <row r="31" spans="2:12" ht="6" customHeight="1" x14ac:dyDescent="0.2"/>
  </sheetData>
  <sheetProtection formatCells="0"/>
  <mergeCells count="32">
    <mergeCell ref="B12:F12"/>
    <mergeCell ref="B30:E30"/>
    <mergeCell ref="G12:L12"/>
    <mergeCell ref="G14:L14"/>
    <mergeCell ref="G16:L16"/>
    <mergeCell ref="G17:L17"/>
    <mergeCell ref="B21:L21"/>
    <mergeCell ref="B14:F14"/>
    <mergeCell ref="B15:F15"/>
    <mergeCell ref="B16:F16"/>
    <mergeCell ref="K30:L30"/>
    <mergeCell ref="F30:J30"/>
    <mergeCell ref="B13:F13"/>
    <mergeCell ref="B27:L27"/>
    <mergeCell ref="B18:F18"/>
    <mergeCell ref="G18:L18"/>
    <mergeCell ref="B29:F29"/>
    <mergeCell ref="B2:L2"/>
    <mergeCell ref="B5:L5"/>
    <mergeCell ref="B6:F6"/>
    <mergeCell ref="B7:F7"/>
    <mergeCell ref="B17:F17"/>
    <mergeCell ref="G6:L6"/>
    <mergeCell ref="G7:L7"/>
    <mergeCell ref="G8:L8"/>
    <mergeCell ref="G9:L9"/>
    <mergeCell ref="G10:L10"/>
    <mergeCell ref="G11:L11"/>
    <mergeCell ref="B8:F8"/>
    <mergeCell ref="B9:F9"/>
    <mergeCell ref="B10:F10"/>
    <mergeCell ref="B11:F11"/>
  </mergeCells>
  <dataValidations count="3">
    <dataValidation type="list" allowBlank="1" showInputMessage="1" showErrorMessage="1" sqref="C23">
      <formula1>_chbx</formula1>
    </dataValidation>
    <dataValidation type="list" allowBlank="1" showInputMessage="1" showErrorMessage="1" sqref="G14:L14">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B23 B25 H13 J13 L13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70" zoomScaleNormal="70" workbookViewId="0">
      <selection activeCell="G9" sqref="G9"/>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27" customFormat="1" ht="18" customHeight="1" x14ac:dyDescent="0.25">
      <c r="B2" s="128" t="str">
        <f>"Checkliste "&amp;_RLV&amp;""</f>
        <v>Checkliste Außer-Haus-Verpflegung</v>
      </c>
      <c r="C2" s="128"/>
      <c r="D2" s="128"/>
      <c r="E2" s="128"/>
      <c r="F2" s="128"/>
      <c r="G2" s="128"/>
      <c r="H2" s="128"/>
      <c r="I2" s="128"/>
    </row>
    <row r="3" spans="2:9" s="19" customFormat="1" ht="6" customHeight="1" x14ac:dyDescent="0.25">
      <c r="B3" s="17"/>
      <c r="C3" s="17"/>
      <c r="D3" s="17"/>
      <c r="E3" s="17"/>
      <c r="F3" s="18"/>
      <c r="G3" s="18"/>
      <c r="H3" s="18"/>
      <c r="I3" s="17"/>
    </row>
    <row r="4" spans="2:9" ht="27" customHeight="1" x14ac:dyDescent="0.25">
      <c r="B4" s="20" t="s">
        <v>20</v>
      </c>
      <c r="C4" s="134"/>
      <c r="D4" s="134"/>
      <c r="E4" s="134"/>
      <c r="F4" s="134"/>
      <c r="G4" s="134"/>
      <c r="H4" s="21"/>
      <c r="I4" s="38"/>
    </row>
    <row r="5" spans="2:9" ht="27" customHeight="1" x14ac:dyDescent="0.25">
      <c r="B5" s="133" t="s">
        <v>21</v>
      </c>
      <c r="C5" s="133"/>
      <c r="D5" s="133"/>
      <c r="E5" s="133"/>
      <c r="F5" s="133"/>
      <c r="G5" s="133"/>
      <c r="H5" s="133"/>
      <c r="I5" s="133"/>
    </row>
    <row r="6" spans="2:9" s="16" customFormat="1" ht="27" customHeight="1" x14ac:dyDescent="0.25">
      <c r="B6" s="5" t="s">
        <v>22</v>
      </c>
      <c r="C6" s="5" t="s">
        <v>105</v>
      </c>
      <c r="D6" s="138" t="s">
        <v>23</v>
      </c>
      <c r="E6" s="139"/>
      <c r="F6" s="4" t="s">
        <v>30</v>
      </c>
      <c r="G6" s="5" t="s">
        <v>25</v>
      </c>
      <c r="H6" s="5" t="s">
        <v>26</v>
      </c>
      <c r="I6" s="5" t="s">
        <v>117</v>
      </c>
    </row>
    <row r="7" spans="2:9" ht="56.1" customHeight="1" x14ac:dyDescent="0.25">
      <c r="B7" s="5">
        <v>1</v>
      </c>
      <c r="C7" s="1"/>
      <c r="D7" s="129"/>
      <c r="E7" s="130"/>
      <c r="F7" s="47"/>
      <c r="G7" s="71"/>
      <c r="H7" s="71"/>
      <c r="I7" s="1"/>
    </row>
    <row r="8" spans="2:9" ht="56.1" customHeight="1" x14ac:dyDescent="0.25">
      <c r="B8" s="5">
        <v>2</v>
      </c>
      <c r="C8" s="1"/>
      <c r="D8" s="129"/>
      <c r="E8" s="130"/>
      <c r="F8" s="48"/>
      <c r="G8" s="71"/>
      <c r="H8" s="71"/>
      <c r="I8" s="1"/>
    </row>
    <row r="9" spans="2:9" ht="56.1" customHeight="1" x14ac:dyDescent="0.25">
      <c r="B9" s="5">
        <v>3</v>
      </c>
      <c r="C9" s="1"/>
      <c r="D9" s="129"/>
      <c r="E9" s="130"/>
      <c r="F9" s="48"/>
      <c r="G9" s="71"/>
      <c r="H9" s="71"/>
      <c r="I9" s="1"/>
    </row>
    <row r="10" spans="2:9" ht="56.1" customHeight="1" x14ac:dyDescent="0.25">
      <c r="B10" s="5">
        <v>4</v>
      </c>
      <c r="C10" s="1"/>
      <c r="D10" s="129"/>
      <c r="E10" s="130"/>
      <c r="F10" s="48"/>
      <c r="G10" s="71"/>
      <c r="H10" s="71"/>
      <c r="I10" s="1"/>
    </row>
    <row r="11" spans="2:9" ht="56.1" customHeight="1" x14ac:dyDescent="0.25">
      <c r="B11" s="5">
        <v>5</v>
      </c>
      <c r="C11" s="1"/>
      <c r="D11" s="129"/>
      <c r="E11" s="130"/>
      <c r="F11" s="48"/>
      <c r="G11" s="71"/>
      <c r="H11" s="71"/>
      <c r="I11" s="1"/>
    </row>
    <row r="12" spans="2:9" ht="56.1" customHeight="1" x14ac:dyDescent="0.25">
      <c r="B12" s="5">
        <v>6</v>
      </c>
      <c r="C12" s="1"/>
      <c r="D12" s="129"/>
      <c r="E12" s="130"/>
      <c r="F12" s="48"/>
      <c r="G12" s="71"/>
      <c r="H12" s="71"/>
      <c r="I12" s="1"/>
    </row>
    <row r="13" spans="2:9" ht="56.1" customHeight="1" x14ac:dyDescent="0.25">
      <c r="B13" s="5">
        <v>7</v>
      </c>
      <c r="C13" s="1"/>
      <c r="D13" s="129"/>
      <c r="E13" s="130"/>
      <c r="F13" s="48"/>
      <c r="G13" s="71"/>
      <c r="H13" s="71"/>
      <c r="I13" s="1"/>
    </row>
    <row r="14" spans="2:9" ht="56.1" customHeight="1" x14ac:dyDescent="0.25">
      <c r="B14" s="5">
        <v>8</v>
      </c>
      <c r="C14" s="1"/>
      <c r="D14" s="129"/>
      <c r="E14" s="130"/>
      <c r="F14" s="48"/>
      <c r="G14" s="71"/>
      <c r="H14" s="71"/>
      <c r="I14" s="1"/>
    </row>
    <row r="15" spans="2:9" ht="56.1" customHeight="1" x14ac:dyDescent="0.25">
      <c r="B15" s="5">
        <v>9</v>
      </c>
      <c r="C15" s="1"/>
      <c r="D15" s="129"/>
      <c r="E15" s="130"/>
      <c r="F15" s="48"/>
      <c r="G15" s="71"/>
      <c r="H15" s="71"/>
      <c r="I15" s="1"/>
    </row>
    <row r="16" spans="2:9" ht="56.1" customHeight="1" x14ac:dyDescent="0.25">
      <c r="B16" s="5">
        <v>10</v>
      </c>
      <c r="C16" s="1"/>
      <c r="D16" s="129"/>
      <c r="E16" s="130"/>
      <c r="F16" s="48"/>
      <c r="G16" s="71"/>
      <c r="H16" s="71"/>
      <c r="I16" s="1"/>
    </row>
    <row r="17" spans="2:9" x14ac:dyDescent="0.25">
      <c r="B17" s="135" t="s">
        <v>118</v>
      </c>
      <c r="C17" s="135"/>
      <c r="D17" s="135"/>
      <c r="E17" s="135"/>
      <c r="F17" s="3"/>
      <c r="G17" s="20"/>
      <c r="H17" s="20"/>
      <c r="I17" s="20"/>
    </row>
    <row r="19" spans="2:9" ht="28.15" customHeight="1" x14ac:dyDescent="0.25">
      <c r="B19" s="136" t="s">
        <v>63</v>
      </c>
      <c r="C19" s="137"/>
      <c r="D19" s="137"/>
      <c r="E19" s="137"/>
      <c r="F19" s="137"/>
      <c r="G19" s="137"/>
      <c r="H19" s="137"/>
      <c r="I19" s="137"/>
    </row>
    <row r="22" spans="2:9" x14ac:dyDescent="0.25">
      <c r="B22" s="140"/>
      <c r="C22" s="140"/>
      <c r="D22" s="140"/>
      <c r="E22" s="22"/>
      <c r="F22" s="23"/>
      <c r="G22" s="22"/>
      <c r="H22" s="22"/>
      <c r="I22" s="22"/>
    </row>
    <row r="23" spans="2:9" x14ac:dyDescent="0.25">
      <c r="B23" s="131" t="s">
        <v>16</v>
      </c>
      <c r="C23" s="131"/>
      <c r="E23" s="132" t="s">
        <v>17</v>
      </c>
      <c r="F23" s="132"/>
      <c r="G23" s="132"/>
      <c r="H23" s="124" t="s">
        <v>18</v>
      </c>
      <c r="I23" s="124"/>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84" priority="1" operator="containsText" text="sAbw">
      <formula>NOT(ISERROR(SEARCH("sAbw",F7)))</formula>
    </cfRule>
    <cfRule type="containsText" dxfId="183" priority="2" operator="containsText" text="lAbw">
      <formula>NOT(ISERROR(SEARCH("lAbw",F7)))</formula>
    </cfRule>
    <cfRule type="containsText" dxfId="182"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S112"/>
  <sheetViews>
    <sheetView tabSelected="1" zoomScale="60" zoomScaleNormal="60" workbookViewId="0">
      <selection activeCell="M16" sqref="M16"/>
    </sheetView>
  </sheetViews>
  <sheetFormatPr baseColWidth="10" defaultColWidth="8.85546875" defaultRowHeight="12.75" x14ac:dyDescent="0.2"/>
  <cols>
    <col min="1" max="1" width="1.140625" style="40" customWidth="1"/>
    <col min="2" max="2" width="8.7109375" style="77" customWidth="1"/>
    <col min="3" max="4" width="18.28515625" style="78" hidden="1" customWidth="1"/>
    <col min="5" max="5" width="12.7109375" style="79" customWidth="1"/>
    <col min="6" max="7" width="40.7109375" style="40" customWidth="1"/>
    <col min="8" max="10" width="9.7109375" style="40" customWidth="1"/>
    <col min="11" max="11" width="10.28515625" style="40" customWidth="1"/>
    <col min="12" max="12" width="10.7109375" style="40" customWidth="1"/>
    <col min="13" max="13" width="52.7109375" style="40" customWidth="1"/>
    <col min="14" max="14" width="1.140625" style="40" customWidth="1"/>
    <col min="15" max="16384" width="8.85546875" style="40"/>
  </cols>
  <sheetData>
    <row r="1" spans="2:13" s="73" customFormat="1" ht="6" customHeight="1" x14ac:dyDescent="0.25">
      <c r="B1" s="72"/>
      <c r="C1" s="160"/>
      <c r="D1" s="160"/>
      <c r="E1" s="55"/>
      <c r="F1" s="55"/>
      <c r="G1" s="160"/>
      <c r="H1" s="55"/>
      <c r="I1" s="55"/>
      <c r="J1" s="55"/>
      <c r="K1" s="55"/>
      <c r="L1" s="55"/>
      <c r="M1" s="55"/>
    </row>
    <row r="2" spans="2:13" s="74" customFormat="1" ht="18" customHeight="1" x14ac:dyDescent="0.25">
      <c r="B2" s="154" t="str">
        <f>"Checkliste "&amp;_RLV&amp;""</f>
        <v>Checkliste Außer-Haus-Verpflegung</v>
      </c>
      <c r="C2" s="154"/>
      <c r="D2" s="154"/>
      <c r="E2" s="154"/>
      <c r="F2" s="154"/>
      <c r="G2" s="154"/>
      <c r="H2" s="154"/>
      <c r="I2" s="154"/>
      <c r="J2" s="154"/>
      <c r="K2" s="154"/>
      <c r="L2" s="154"/>
      <c r="M2" s="154"/>
    </row>
    <row r="3" spans="2:13" s="75" customFormat="1" ht="26.25" customHeight="1" x14ac:dyDescent="0.25">
      <c r="B3" s="155" t="s">
        <v>122</v>
      </c>
      <c r="C3" s="155"/>
      <c r="D3" s="155"/>
      <c r="E3" s="155"/>
      <c r="F3" s="155"/>
      <c r="G3" s="155"/>
      <c r="H3" s="155"/>
      <c r="I3" s="155"/>
      <c r="J3" s="155"/>
      <c r="K3" s="155"/>
      <c r="L3" s="155"/>
      <c r="M3" s="155"/>
    </row>
    <row r="4" spans="2:13" s="73" customFormat="1" ht="27" customHeight="1" x14ac:dyDescent="0.25">
      <c r="B4" s="56" t="s">
        <v>20</v>
      </c>
      <c r="C4" s="158"/>
      <c r="D4" s="158"/>
      <c r="E4" s="158"/>
      <c r="F4" s="158"/>
      <c r="G4" s="158"/>
      <c r="H4" s="158"/>
      <c r="I4" s="158"/>
      <c r="J4" s="158"/>
      <c r="K4" s="158"/>
      <c r="M4" s="159"/>
    </row>
    <row r="5" spans="2:13" ht="27" customHeight="1" x14ac:dyDescent="0.2">
      <c r="B5" s="117" t="s">
        <v>31</v>
      </c>
      <c r="C5" s="117"/>
      <c r="D5" s="117"/>
      <c r="E5" s="117"/>
      <c r="F5" s="117"/>
      <c r="G5" s="117"/>
      <c r="H5" s="117"/>
      <c r="I5" s="117"/>
      <c r="J5" s="117"/>
      <c r="K5" s="117"/>
      <c r="L5" s="117"/>
      <c r="M5" s="117"/>
    </row>
    <row r="6" spans="2:13" s="76" customFormat="1" ht="26.45" customHeight="1" x14ac:dyDescent="0.25">
      <c r="B6" s="145" t="s">
        <v>104</v>
      </c>
      <c r="C6" s="147" t="s">
        <v>46</v>
      </c>
      <c r="D6" s="147" t="s">
        <v>47</v>
      </c>
      <c r="E6" s="149" t="s">
        <v>33</v>
      </c>
      <c r="F6" s="147" t="s">
        <v>34</v>
      </c>
      <c r="G6" s="147" t="s">
        <v>35</v>
      </c>
      <c r="H6" s="151" t="s">
        <v>24</v>
      </c>
      <c r="I6" s="152"/>
      <c r="J6" s="152"/>
      <c r="K6" s="152"/>
      <c r="L6" s="153"/>
      <c r="M6" s="147" t="s">
        <v>79</v>
      </c>
    </row>
    <row r="7" spans="2:13" x14ac:dyDescent="0.2">
      <c r="B7" s="146"/>
      <c r="C7" s="148"/>
      <c r="D7" s="148"/>
      <c r="E7" s="150"/>
      <c r="F7" s="148"/>
      <c r="G7" s="148"/>
      <c r="H7" s="57" t="s">
        <v>39</v>
      </c>
      <c r="I7" s="57" t="s">
        <v>27</v>
      </c>
      <c r="J7" s="57" t="s">
        <v>28</v>
      </c>
      <c r="K7" s="57" t="s">
        <v>29</v>
      </c>
      <c r="L7" s="57" t="s">
        <v>36</v>
      </c>
      <c r="M7" s="148"/>
    </row>
    <row r="8" spans="2:13" s="53" customFormat="1" x14ac:dyDescent="0.2">
      <c r="B8" s="161" t="s">
        <v>64</v>
      </c>
      <c r="C8" s="162"/>
      <c r="D8" s="162"/>
      <c r="E8" s="162"/>
      <c r="F8" s="162"/>
      <c r="G8" s="162"/>
      <c r="H8" s="162"/>
      <c r="I8" s="162"/>
      <c r="J8" s="162"/>
      <c r="K8" s="162"/>
      <c r="L8" s="162"/>
      <c r="M8" s="163"/>
    </row>
    <row r="9" spans="2:13" ht="25.5" hidden="1" x14ac:dyDescent="0.2">
      <c r="B9" s="61" t="s">
        <v>32</v>
      </c>
      <c r="C9" s="33" t="s">
        <v>46</v>
      </c>
      <c r="D9" s="33" t="s">
        <v>47</v>
      </c>
      <c r="E9" s="60" t="s">
        <v>33</v>
      </c>
      <c r="F9" s="66" t="s">
        <v>34</v>
      </c>
      <c r="G9" s="54" t="s">
        <v>35</v>
      </c>
      <c r="H9" s="28" t="s">
        <v>24</v>
      </c>
      <c r="I9" s="28" t="s">
        <v>41</v>
      </c>
      <c r="J9" s="28" t="s">
        <v>42</v>
      </c>
      <c r="K9" s="28" t="s">
        <v>43</v>
      </c>
      <c r="L9" s="28" t="s">
        <v>44</v>
      </c>
      <c r="M9" s="54" t="s">
        <v>37</v>
      </c>
    </row>
    <row r="10" spans="2:13" ht="38.25" x14ac:dyDescent="0.2">
      <c r="B10" s="80" t="str">
        <f>CONCATENATE("1.",Prüfkriterien_1[[#This Row],[Hilfsspalte_Num]])</f>
        <v>1.1</v>
      </c>
      <c r="C10" s="59">
        <f>ROW()-ROW(Prüfkriterien_1[[#Headers],[Hilfsspalte_Kom]])</f>
        <v>1</v>
      </c>
      <c r="D10" s="81">
        <f>(Prüfkriterien_1[Hilfsspalte_Num]+10)/10</f>
        <v>1.1000000000000001</v>
      </c>
      <c r="E10" s="82" t="s">
        <v>123</v>
      </c>
      <c r="F10" s="83" t="s">
        <v>159</v>
      </c>
      <c r="G10" s="84" t="s">
        <v>192</v>
      </c>
      <c r="H10" s="28"/>
      <c r="I10" s="170" t="s">
        <v>38</v>
      </c>
      <c r="J10" s="170" t="s">
        <v>38</v>
      </c>
      <c r="K10" s="28"/>
      <c r="L10" s="170" t="s">
        <v>38</v>
      </c>
      <c r="M10" s="66"/>
    </row>
    <row r="11" spans="2:13" ht="63.75" x14ac:dyDescent="0.2">
      <c r="B11" s="80" t="str">
        <f>CONCATENATE("1.",Prüfkriterien_1[[#This Row],[Hilfsspalte_Num]])</f>
        <v>1.2</v>
      </c>
      <c r="C11" s="59">
        <f>ROW()-ROW(Prüfkriterien_1[[#Headers],[Hilfsspalte_Kom]])</f>
        <v>2</v>
      </c>
      <c r="D11" s="81">
        <f>(Prüfkriterien_1[Hilfsspalte_Num]+10)/10</f>
        <v>1.2</v>
      </c>
      <c r="E11" s="82" t="s">
        <v>124</v>
      </c>
      <c r="F11" s="83" t="s">
        <v>160</v>
      </c>
      <c r="G11" s="84" t="s">
        <v>193</v>
      </c>
      <c r="H11" s="28"/>
      <c r="I11" s="170" t="s">
        <v>38</v>
      </c>
      <c r="J11" s="170" t="s">
        <v>38</v>
      </c>
      <c r="K11" s="28"/>
      <c r="L11" s="170" t="s">
        <v>38</v>
      </c>
      <c r="M11" s="66"/>
    </row>
    <row r="12" spans="2:13" ht="51" x14ac:dyDescent="0.2">
      <c r="B12" s="85" t="str">
        <f>CONCATENATE("1.",Prüfkriterien_1[[#This Row],[Hilfsspalte_Num]])</f>
        <v>1.3</v>
      </c>
      <c r="C12" s="86">
        <f>ROW()-ROW(Prüfkriterien_1[[#Headers],[Hilfsspalte_Kom]])</f>
        <v>3</v>
      </c>
      <c r="D12" s="87">
        <f>(Prüfkriterien_1[Hilfsspalte_Num]+10)/10</f>
        <v>1.3</v>
      </c>
      <c r="E12" s="82" t="s">
        <v>127</v>
      </c>
      <c r="F12" s="88" t="s">
        <v>106</v>
      </c>
      <c r="G12" s="32" t="s">
        <v>194</v>
      </c>
      <c r="H12" s="28"/>
      <c r="I12" s="28"/>
      <c r="J12" s="28"/>
      <c r="K12" s="28"/>
      <c r="L12" s="28"/>
      <c r="M12" s="66"/>
    </row>
    <row r="13" spans="2:13" ht="38.25" x14ac:dyDescent="0.2">
      <c r="B13" s="89" t="str">
        <f>CONCATENATE("1.",Prüfkriterien_1[[#This Row],[Hilfsspalte_Num]])</f>
        <v>1.4</v>
      </c>
      <c r="C13" s="90">
        <f>ROW()-ROW(Prüfkriterien_1[[#Headers],[Hilfsspalte_Kom]])</f>
        <v>4</v>
      </c>
      <c r="D13" s="91">
        <f>(Prüfkriterien_1[Hilfsspalte_Num]+10)/10</f>
        <v>1.4</v>
      </c>
      <c r="E13" s="82" t="s">
        <v>125</v>
      </c>
      <c r="F13" s="88" t="s">
        <v>101</v>
      </c>
      <c r="G13" s="92" t="s">
        <v>100</v>
      </c>
      <c r="H13" s="28"/>
      <c r="I13" s="28"/>
      <c r="J13" s="28"/>
      <c r="K13" s="28"/>
      <c r="L13" s="28"/>
      <c r="M13" s="67"/>
    </row>
    <row r="14" spans="2:13" ht="102" x14ac:dyDescent="0.2">
      <c r="B14" s="89" t="str">
        <f>CONCATENATE("1.",Prüfkriterien_1[[#This Row],[Hilfsspalte_Num]])</f>
        <v>1.5</v>
      </c>
      <c r="C14" s="90">
        <f>ROW()-ROW(Prüfkriterien_1[[#Headers],[Hilfsspalte_Kom]])</f>
        <v>5</v>
      </c>
      <c r="D14" s="91">
        <f>(Prüfkriterien_1[Hilfsspalte_Num]+10)/10</f>
        <v>1.5</v>
      </c>
      <c r="E14" s="82" t="s">
        <v>120</v>
      </c>
      <c r="F14" s="83" t="s">
        <v>157</v>
      </c>
      <c r="G14" s="84" t="s">
        <v>191</v>
      </c>
      <c r="H14" s="28"/>
      <c r="I14" s="28"/>
      <c r="J14" s="28"/>
      <c r="K14" s="28"/>
      <c r="L14" s="28"/>
      <c r="M14" s="67"/>
    </row>
    <row r="15" spans="2:13" ht="38.25" x14ac:dyDescent="0.2">
      <c r="B15" s="89" t="str">
        <f>CONCATENATE("1.",Prüfkriterien_1[[#This Row],[Hilfsspalte_Num]])</f>
        <v>1.6</v>
      </c>
      <c r="C15" s="90">
        <f>ROW()-ROW(Prüfkriterien_1[[#Headers],[Hilfsspalte_Kom]])</f>
        <v>6</v>
      </c>
      <c r="D15" s="91">
        <f>(Prüfkriterien_1[Hilfsspalte_Num]+10)/10</f>
        <v>1.6</v>
      </c>
      <c r="E15" s="82" t="s">
        <v>120</v>
      </c>
      <c r="F15" s="83" t="s">
        <v>158</v>
      </c>
      <c r="G15" s="93" t="s">
        <v>165</v>
      </c>
      <c r="H15" s="28"/>
      <c r="I15" s="28"/>
      <c r="J15" s="28"/>
      <c r="K15" s="28"/>
      <c r="L15" s="28"/>
      <c r="M15" s="67"/>
    </row>
    <row r="16" spans="2:13" ht="38.25" x14ac:dyDescent="0.2">
      <c r="B16" s="89" t="str">
        <f>CONCATENATE("1.",Prüfkriterien_1[[#This Row],[Hilfsspalte_Num]])</f>
        <v>1.7</v>
      </c>
      <c r="C16" s="90">
        <f>ROW()-ROW(Prüfkriterien_1[[#Headers],[Hilfsspalte_Kom]])</f>
        <v>7</v>
      </c>
      <c r="D16" s="91">
        <f>(Prüfkriterien_1[Hilfsspalte_Num]+10)/10</f>
        <v>1.7</v>
      </c>
      <c r="E16" s="82" t="s">
        <v>120</v>
      </c>
      <c r="F16" s="94" t="s">
        <v>164</v>
      </c>
      <c r="G16" s="95" t="s">
        <v>165</v>
      </c>
      <c r="H16" s="28"/>
      <c r="I16" s="28"/>
      <c r="J16" s="28"/>
      <c r="K16" s="28"/>
      <c r="L16" s="28"/>
      <c r="M16" s="67"/>
    </row>
    <row r="17" spans="2:13" ht="25.5" x14ac:dyDescent="0.2">
      <c r="B17" s="89" t="str">
        <f>CONCATENATE("1.",Prüfkriterien_1[[#This Row],[Hilfsspalte_Num]])</f>
        <v>1.8</v>
      </c>
      <c r="C17" s="96">
        <f>ROW()-ROW(Prüfkriterien_1[[#Headers],[Hilfsspalte_Kom]])</f>
        <v>8</v>
      </c>
      <c r="D17" s="97">
        <f>(Prüfkriterien_1[Hilfsspalte_Num]+10)/10</f>
        <v>1.8</v>
      </c>
      <c r="E17" s="82" t="s">
        <v>162</v>
      </c>
      <c r="F17" s="94" t="s">
        <v>188</v>
      </c>
      <c r="G17" s="95" t="s">
        <v>163</v>
      </c>
      <c r="H17" s="28"/>
      <c r="I17" s="28"/>
      <c r="J17" s="28"/>
      <c r="K17" s="28"/>
      <c r="L17" s="28"/>
      <c r="M17" s="67"/>
    </row>
    <row r="18" spans="2:13" s="53" customFormat="1" ht="38.25" x14ac:dyDescent="0.2">
      <c r="B18" s="89" t="str">
        <f>CONCATENATE("1.",Prüfkriterien_1[[#This Row],[Hilfsspalte_Num]])</f>
        <v>1.9</v>
      </c>
      <c r="C18" s="98">
        <f>ROW()-ROW(Prüfkriterien_1[[#Headers],[Hilfsspalte_Kom]])</f>
        <v>9</v>
      </c>
      <c r="D18" s="99">
        <f>(Prüfkriterien_1[Hilfsspalte_Num]+10)/10</f>
        <v>1.9</v>
      </c>
      <c r="E18" s="82" t="s">
        <v>146</v>
      </c>
      <c r="F18" s="88" t="s">
        <v>139</v>
      </c>
      <c r="G18" s="92" t="s">
        <v>166</v>
      </c>
      <c r="H18" s="28"/>
      <c r="I18" s="28"/>
      <c r="J18" s="28"/>
      <c r="K18" s="28"/>
      <c r="L18" s="28"/>
      <c r="M18" s="68"/>
    </row>
    <row r="19" spans="2:13" s="53" customFormat="1" ht="38.25" x14ac:dyDescent="0.2">
      <c r="B19" s="89" t="str">
        <f>CONCATENATE("1.",Prüfkriterien_1[[#This Row],[Hilfsspalte_Num]])</f>
        <v>1.10</v>
      </c>
      <c r="C19" s="98">
        <f>ROW()-ROW(Prüfkriterien_1[[#Headers],[Hilfsspalte_Kom]])</f>
        <v>10</v>
      </c>
      <c r="D19" s="99">
        <f>(Prüfkriterien_1[Hilfsspalte_Num]+10)/10</f>
        <v>2</v>
      </c>
      <c r="E19" s="82" t="s">
        <v>146</v>
      </c>
      <c r="F19" s="100" t="s">
        <v>119</v>
      </c>
      <c r="G19" s="101" t="s">
        <v>166</v>
      </c>
      <c r="H19" s="28"/>
      <c r="I19" s="28"/>
      <c r="J19" s="28"/>
      <c r="K19" s="28"/>
      <c r="L19" s="28"/>
      <c r="M19" s="68"/>
    </row>
    <row r="20" spans="2:13" s="53" customFormat="1" ht="38.25" x14ac:dyDescent="0.2">
      <c r="B20" s="102" t="str">
        <f>CONCATENATE("1.",Prüfkriterien_1[[#This Row],[Hilfsspalte_Num]])</f>
        <v>1.11</v>
      </c>
      <c r="C20" s="98">
        <f>ROW()-ROW(Prüfkriterien_1[[#Headers],[Hilfsspalte_Kom]])</f>
        <v>11</v>
      </c>
      <c r="D20" s="99">
        <f>(Prüfkriterien_1[Hilfsspalte_Num]+10)/10</f>
        <v>2.1</v>
      </c>
      <c r="E20" s="82" t="s">
        <v>147</v>
      </c>
      <c r="F20" s="83" t="s">
        <v>87</v>
      </c>
      <c r="G20" s="32" t="s">
        <v>102</v>
      </c>
      <c r="H20" s="28"/>
      <c r="I20" s="28"/>
      <c r="J20" s="28"/>
      <c r="K20" s="28"/>
      <c r="L20" s="28"/>
      <c r="M20" s="68"/>
    </row>
    <row r="21" spans="2:13" s="53" customFormat="1" ht="76.5" x14ac:dyDescent="0.2">
      <c r="B21" s="102" t="str">
        <f>CONCATENATE("1.",Prüfkriterien_1[[#This Row],[Hilfsspalte_Num]])</f>
        <v>1.12</v>
      </c>
      <c r="C21" s="98">
        <f>ROW()-ROW(Prüfkriterien_1[[#Headers],[Hilfsspalte_Kom]])</f>
        <v>12</v>
      </c>
      <c r="D21" s="99">
        <f>(Prüfkriterien_1[Hilfsspalte_Num]+10)/10</f>
        <v>2.2000000000000002</v>
      </c>
      <c r="E21" s="82" t="s">
        <v>148</v>
      </c>
      <c r="F21" s="94" t="s">
        <v>161</v>
      </c>
      <c r="G21" s="94" t="s">
        <v>121</v>
      </c>
      <c r="H21" s="28"/>
      <c r="I21" s="28"/>
      <c r="J21" s="28"/>
      <c r="K21" s="28"/>
      <c r="L21" s="28"/>
      <c r="M21" s="68"/>
    </row>
    <row r="22" spans="2:13" s="53" customFormat="1" ht="76.5" x14ac:dyDescent="0.2">
      <c r="B22" s="89" t="str">
        <f>CONCATENATE("1.",Prüfkriterien_1[[#This Row],[Hilfsspalte_Num]])</f>
        <v>1.13</v>
      </c>
      <c r="C22" s="98">
        <f>ROW()-ROW(Prüfkriterien_1[[#Headers],[Hilfsspalte_Kom]])</f>
        <v>13</v>
      </c>
      <c r="D22" s="99">
        <f>(Prüfkriterien_1[Hilfsspalte_Num]+10)/10</f>
        <v>2.2999999999999998</v>
      </c>
      <c r="E22" s="82" t="s">
        <v>148</v>
      </c>
      <c r="F22" s="94" t="s">
        <v>140</v>
      </c>
      <c r="G22" s="94" t="s">
        <v>121</v>
      </c>
      <c r="H22" s="28"/>
      <c r="I22" s="28"/>
      <c r="J22" s="28"/>
      <c r="K22" s="28"/>
      <c r="L22" s="28"/>
      <c r="M22" s="68"/>
    </row>
    <row r="23" spans="2:13" s="53" customFormat="1" ht="25.5" x14ac:dyDescent="0.2">
      <c r="B23" s="89" t="str">
        <f>CONCATENATE("1.",Prüfkriterien_1[[#This Row],[Hilfsspalte_Num]])</f>
        <v>1.14</v>
      </c>
      <c r="C23" s="98">
        <f>ROW()-ROW(Prüfkriterien_1[[#Headers],[Hilfsspalte_Kom]])</f>
        <v>14</v>
      </c>
      <c r="D23" s="99">
        <f>(Prüfkriterien_1[Hilfsspalte_Num]+10)/10</f>
        <v>2.4</v>
      </c>
      <c r="E23" s="82" t="s">
        <v>149</v>
      </c>
      <c r="F23" s="83" t="s">
        <v>85</v>
      </c>
      <c r="G23" s="84" t="s">
        <v>113</v>
      </c>
      <c r="H23" s="28"/>
      <c r="I23" s="28"/>
      <c r="J23" s="28"/>
      <c r="K23" s="28"/>
      <c r="L23" s="28"/>
      <c r="M23" s="68"/>
    </row>
    <row r="24" spans="2:13" s="53" customFormat="1" ht="63.75" x14ac:dyDescent="0.2">
      <c r="B24" s="103" t="str">
        <f>CONCATENATE("1.",Prüfkriterien_1[[#This Row],[Hilfsspalte_Num]])</f>
        <v>1.15</v>
      </c>
      <c r="C24" s="98">
        <f>ROW()-ROW(Prüfkriterien_1[[#Headers],[Hilfsspalte_Kom]])</f>
        <v>15</v>
      </c>
      <c r="D24" s="99">
        <f>(Prüfkriterien_1[Hilfsspalte_Num]+10)/10</f>
        <v>2.5</v>
      </c>
      <c r="E24" s="82" t="s">
        <v>150</v>
      </c>
      <c r="F24" s="84" t="s">
        <v>107</v>
      </c>
      <c r="G24" s="84" t="s">
        <v>167</v>
      </c>
      <c r="H24" s="28"/>
      <c r="I24" s="28"/>
      <c r="J24" s="28"/>
      <c r="K24" s="28"/>
      <c r="L24" s="28"/>
      <c r="M24" s="68"/>
    </row>
    <row r="25" spans="2:13" s="53" customFormat="1" ht="63.75" x14ac:dyDescent="0.2">
      <c r="B25" s="102" t="str">
        <f>CONCATENATE("1.",Prüfkriterien_1[[#This Row],[Hilfsspalte_Num]])</f>
        <v>1.16</v>
      </c>
      <c r="C25" s="98">
        <f>ROW()-ROW(Prüfkriterien_1[[#Headers],[Hilfsspalte_Kom]])</f>
        <v>16</v>
      </c>
      <c r="D25" s="99">
        <f>(Prüfkriterien_1[Hilfsspalte_Num]+10)/10</f>
        <v>2.6</v>
      </c>
      <c r="E25" s="82" t="s">
        <v>150</v>
      </c>
      <c r="F25" s="104" t="s">
        <v>86</v>
      </c>
      <c r="G25" s="105" t="s">
        <v>99</v>
      </c>
      <c r="H25" s="28"/>
      <c r="I25" s="28"/>
      <c r="J25" s="28"/>
      <c r="K25" s="28"/>
      <c r="L25" s="28"/>
      <c r="M25" s="68"/>
    </row>
    <row r="26" spans="2:13" ht="165.75" x14ac:dyDescent="0.2">
      <c r="B26" s="102" t="str">
        <f>CONCATENATE("1.",Prüfkriterien_1[[#This Row],[Hilfsspalte_Num]])</f>
        <v>1.17</v>
      </c>
      <c r="C26" s="106">
        <f>ROW()-ROW(Prüfkriterien_1[[#Headers],[Hilfsspalte_Kom]])</f>
        <v>17</v>
      </c>
      <c r="D26" s="107">
        <f>(Prüfkriterien_1[Hilfsspalte_Num]+10)/10</f>
        <v>2.7</v>
      </c>
      <c r="E26" s="82" t="s">
        <v>128</v>
      </c>
      <c r="F26" s="88" t="s">
        <v>126</v>
      </c>
      <c r="G26" s="92" t="s">
        <v>168</v>
      </c>
      <c r="H26" s="28"/>
      <c r="I26" s="28"/>
      <c r="J26" s="28"/>
      <c r="K26" s="28"/>
      <c r="L26" s="28"/>
      <c r="M26" s="69"/>
    </row>
    <row r="27" spans="2:13" ht="38.25" x14ac:dyDescent="0.2">
      <c r="B27" s="102" t="str">
        <f>CONCATENATE("1.",Prüfkriterien_1[[#This Row],[Hilfsspalte_Num]])</f>
        <v>1.18</v>
      </c>
      <c r="C27" s="106">
        <f>ROW()-ROW(Prüfkriterien_1[[#Headers],[Hilfsspalte_Kom]])</f>
        <v>18</v>
      </c>
      <c r="D27" s="107">
        <f>(Prüfkriterien_1[Hilfsspalte_Num]+10)/10</f>
        <v>2.8</v>
      </c>
      <c r="E27" s="108" t="s">
        <v>151</v>
      </c>
      <c r="F27" s="92" t="s">
        <v>90</v>
      </c>
      <c r="G27" s="32" t="s">
        <v>169</v>
      </c>
      <c r="H27" s="28"/>
      <c r="I27" s="28"/>
      <c r="J27" s="28"/>
      <c r="K27" s="28"/>
      <c r="L27" s="28"/>
      <c r="M27" s="69"/>
    </row>
    <row r="28" spans="2:13" ht="51" x14ac:dyDescent="0.2">
      <c r="B28" s="109" t="str">
        <f>CONCATENATE("1.",Prüfkriterien_1[[#This Row],[Hilfsspalte_Num]])</f>
        <v>1.19</v>
      </c>
      <c r="C28" s="106">
        <f>ROW()-ROW(Prüfkriterien_1[[#Headers],[Hilfsspalte_Kom]])</f>
        <v>19</v>
      </c>
      <c r="D28" s="107">
        <f>(Prüfkriterien_1[Hilfsspalte_Num]+10)/10</f>
        <v>2.9</v>
      </c>
      <c r="E28" s="108" t="s">
        <v>152</v>
      </c>
      <c r="F28" s="92" t="s">
        <v>96</v>
      </c>
      <c r="G28" s="84" t="s">
        <v>170</v>
      </c>
      <c r="H28" s="28"/>
      <c r="I28" s="28"/>
      <c r="J28" s="28"/>
      <c r="K28" s="28"/>
      <c r="L28" s="28"/>
      <c r="M28" s="69"/>
    </row>
    <row r="29" spans="2:13" ht="38.25" x14ac:dyDescent="0.2">
      <c r="B29" s="31" t="s">
        <v>108</v>
      </c>
      <c r="C29" s="106">
        <f>ROW()-ROW(Prüfkriterien_1[[#Headers],[Hilfsspalte_Kom]])</f>
        <v>20</v>
      </c>
      <c r="D29" s="107">
        <f>(Prüfkriterien_1[Hilfsspalte_Num]+10)/10</f>
        <v>3</v>
      </c>
      <c r="E29" s="108" t="s">
        <v>152</v>
      </c>
      <c r="F29" s="110" t="s">
        <v>97</v>
      </c>
      <c r="G29" s="84" t="s">
        <v>98</v>
      </c>
      <c r="H29" s="28"/>
      <c r="I29" s="28"/>
      <c r="J29" s="28"/>
      <c r="K29" s="28"/>
      <c r="L29" s="28"/>
      <c r="M29" s="69"/>
    </row>
    <row r="30" spans="2:13" x14ac:dyDescent="0.2">
      <c r="B30" s="164" t="s">
        <v>88</v>
      </c>
      <c r="C30" s="164"/>
      <c r="D30" s="164"/>
      <c r="E30" s="164"/>
      <c r="F30" s="164"/>
      <c r="G30" s="164"/>
      <c r="H30" s="164"/>
      <c r="I30" s="164"/>
      <c r="J30" s="164"/>
      <c r="K30" s="164"/>
      <c r="L30" s="164"/>
      <c r="M30" s="164"/>
    </row>
    <row r="31" spans="2:13" s="62" customFormat="1" hidden="1" x14ac:dyDescent="0.2">
      <c r="B31" s="61" t="s">
        <v>41</v>
      </c>
      <c r="C31" s="33" t="s">
        <v>42</v>
      </c>
      <c r="D31" s="33" t="s">
        <v>43</v>
      </c>
      <c r="E31" s="25" t="s">
        <v>44</v>
      </c>
      <c r="F31" s="54" t="s">
        <v>45</v>
      </c>
      <c r="G31" s="54" t="s">
        <v>48</v>
      </c>
      <c r="H31" s="28" t="s">
        <v>49</v>
      </c>
      <c r="I31" s="28" t="s">
        <v>50</v>
      </c>
      <c r="J31" s="28" t="s">
        <v>51</v>
      </c>
      <c r="K31" s="28" t="s">
        <v>52</v>
      </c>
      <c r="L31" s="28" t="s">
        <v>53</v>
      </c>
      <c r="M31" s="54" t="s">
        <v>54</v>
      </c>
    </row>
    <row r="32" spans="2:13" s="62" customFormat="1" ht="89.25" x14ac:dyDescent="0.2">
      <c r="B32" s="58" t="str">
        <f>CONCATENATE("2.",Prüfkriterien_2[[#This Row],[Spalte2]])</f>
        <v>2.1</v>
      </c>
      <c r="C32" s="59">
        <f>ROW()-ROW(Prüfkriterien_2[[#Headers],[Spalte3]])</f>
        <v>1</v>
      </c>
      <c r="D32" s="81">
        <f>(Prüfkriterien_2[[#This Row],[Spalte2]]+20)/10</f>
        <v>2.1</v>
      </c>
      <c r="E32" s="82" t="s">
        <v>141</v>
      </c>
      <c r="F32" s="100" t="s">
        <v>142</v>
      </c>
      <c r="G32" s="101" t="s">
        <v>143</v>
      </c>
      <c r="H32" s="28"/>
      <c r="I32" s="28"/>
      <c r="J32" s="28"/>
      <c r="K32" s="28"/>
      <c r="L32" s="28"/>
      <c r="M32" s="66"/>
    </row>
    <row r="33" spans="2:19" s="62" customFormat="1" ht="102" x14ac:dyDescent="0.2">
      <c r="B33" s="58" t="str">
        <f>CONCATENATE("2.",Prüfkriterien_2[[#This Row],[Spalte2]])</f>
        <v>2.2</v>
      </c>
      <c r="C33" s="59">
        <f>ROW()-ROW(Prüfkriterien_2[[#Headers],[Spalte3]])</f>
        <v>2</v>
      </c>
      <c r="D33" s="81">
        <f>(Prüfkriterien_2[[#This Row],[Spalte2]]+20)/10</f>
        <v>2.2000000000000002</v>
      </c>
      <c r="E33" s="108" t="s">
        <v>129</v>
      </c>
      <c r="F33" s="92" t="s">
        <v>131</v>
      </c>
      <c r="G33" s="32" t="s">
        <v>171</v>
      </c>
      <c r="H33" s="28"/>
      <c r="I33" s="169"/>
      <c r="J33" s="169"/>
      <c r="K33" s="28"/>
      <c r="L33" s="28"/>
      <c r="M33" s="66"/>
    </row>
    <row r="34" spans="2:19" s="62" customFormat="1" ht="102" x14ac:dyDescent="0.2">
      <c r="B34" s="58" t="str">
        <f>CONCATENATE("2.",Prüfkriterien_2[[#This Row],[Spalte2]])</f>
        <v>2.3</v>
      </c>
      <c r="C34" s="59">
        <f>ROW()-ROW(Prüfkriterien_2[[#Headers],[Spalte3]])</f>
        <v>3</v>
      </c>
      <c r="D34" s="81">
        <f>(Prüfkriterien_2[[#This Row],[Spalte2]]+20)/10</f>
        <v>2.2999999999999998</v>
      </c>
      <c r="E34" s="108" t="s">
        <v>129</v>
      </c>
      <c r="F34" s="92" t="s">
        <v>132</v>
      </c>
      <c r="G34" s="110" t="s">
        <v>175</v>
      </c>
      <c r="H34" s="28"/>
      <c r="I34" s="169"/>
      <c r="J34" s="169"/>
      <c r="K34" s="28"/>
      <c r="L34" s="28"/>
      <c r="M34" s="66"/>
    </row>
    <row r="35" spans="2:19" s="62" customFormat="1" ht="63.75" x14ac:dyDescent="0.2">
      <c r="B35" s="58" t="str">
        <f>CONCATENATE("2.",Prüfkriterien_2[[#This Row],[Spalte2]])</f>
        <v>2.4</v>
      </c>
      <c r="C35" s="59">
        <f>ROW()-ROW(Prüfkriterien_2[[#Headers],[Spalte3]])</f>
        <v>4</v>
      </c>
      <c r="D35" s="81">
        <f>(Prüfkriterien_2[[#This Row],[Spalte2]]+20)/10</f>
        <v>2.4</v>
      </c>
      <c r="E35" s="108" t="s">
        <v>130</v>
      </c>
      <c r="F35" s="92" t="s">
        <v>133</v>
      </c>
      <c r="G35" s="92" t="s">
        <v>172</v>
      </c>
      <c r="H35" s="28"/>
      <c r="I35" s="169"/>
      <c r="J35" s="169"/>
      <c r="K35" s="28"/>
      <c r="L35" s="28"/>
      <c r="M35" s="66"/>
    </row>
    <row r="36" spans="2:19" s="62" customFormat="1" ht="63.75" x14ac:dyDescent="0.2">
      <c r="B36" s="58" t="str">
        <f>CONCATENATE("2.",Prüfkriterien_2[[#This Row],[Spalte2]])</f>
        <v>2.5</v>
      </c>
      <c r="C36" s="59">
        <f>ROW()-ROW(Prüfkriterien_2[[#Headers],[Spalte3]])</f>
        <v>5</v>
      </c>
      <c r="D36" s="81">
        <f>(Prüfkriterien_2[[#This Row],[Spalte2]]+20)/10</f>
        <v>2.5</v>
      </c>
      <c r="E36" s="108" t="s">
        <v>130</v>
      </c>
      <c r="F36" s="92" t="s">
        <v>134</v>
      </c>
      <c r="G36" s="92" t="s">
        <v>173</v>
      </c>
      <c r="H36" s="28"/>
      <c r="I36" s="169"/>
      <c r="J36" s="169"/>
      <c r="K36" s="28"/>
      <c r="L36" s="28"/>
      <c r="M36" s="66"/>
    </row>
    <row r="37" spans="2:19" s="62" customFormat="1" ht="51" x14ac:dyDescent="0.2">
      <c r="B37" s="111" t="str">
        <f>CONCATENATE("2.",Prüfkriterien_2[[#This Row],[Spalte2]])</f>
        <v>2.6</v>
      </c>
      <c r="C37" s="59">
        <f>ROW()-ROW(Prüfkriterien_2[[#Headers],[Spalte3]])</f>
        <v>6</v>
      </c>
      <c r="D37" s="81">
        <f>(Prüfkriterien_2[[#This Row],[Spalte2]]+20)/10</f>
        <v>2.6</v>
      </c>
      <c r="E37" s="108" t="s">
        <v>130</v>
      </c>
      <c r="F37" s="92" t="s">
        <v>110</v>
      </c>
      <c r="G37" s="92" t="s">
        <v>174</v>
      </c>
      <c r="H37" s="28"/>
      <c r="I37" s="28"/>
      <c r="J37" s="28"/>
      <c r="K37" s="28"/>
      <c r="L37" s="28"/>
      <c r="M37" s="70"/>
    </row>
    <row r="38" spans="2:19" s="62" customFormat="1" ht="76.5" x14ac:dyDescent="0.2">
      <c r="B38" s="58" t="str">
        <f>CONCATENATE("2.",Prüfkriterien_2[[#This Row],[Spalte2]])</f>
        <v>2.7</v>
      </c>
      <c r="C38" s="59">
        <f>ROW()-ROW(Prüfkriterien_2[[#Headers],[Spalte3]])</f>
        <v>7</v>
      </c>
      <c r="D38" s="81">
        <f>(Prüfkriterien_2[[#This Row],[Spalte2]]+20)/10</f>
        <v>2.7</v>
      </c>
      <c r="E38" s="108" t="s">
        <v>103</v>
      </c>
      <c r="F38" s="92" t="s">
        <v>135</v>
      </c>
      <c r="G38" s="32" t="s">
        <v>177</v>
      </c>
      <c r="H38" s="28"/>
      <c r="I38" s="169"/>
      <c r="J38" s="169"/>
      <c r="K38" s="28"/>
      <c r="L38" s="28"/>
      <c r="M38" s="66"/>
    </row>
    <row r="39" spans="2:19" s="62" customFormat="1" ht="63.75" x14ac:dyDescent="0.2">
      <c r="B39" s="58" t="str">
        <f>CONCATENATE("2.",Prüfkriterien_2[[#This Row],[Spalte2]])</f>
        <v>2.8</v>
      </c>
      <c r="C39" s="59">
        <f>ROW()-ROW(Prüfkriterien_2[[#Headers],[Spalte3]])</f>
        <v>8</v>
      </c>
      <c r="D39" s="81">
        <f>(Prüfkriterien_2[[#This Row],[Spalte2]]+20)/10</f>
        <v>2.8</v>
      </c>
      <c r="E39" s="108" t="s">
        <v>103</v>
      </c>
      <c r="F39" s="92" t="s">
        <v>136</v>
      </c>
      <c r="G39" s="32" t="s">
        <v>176</v>
      </c>
      <c r="H39" s="28"/>
      <c r="I39" s="169"/>
      <c r="J39" s="169"/>
      <c r="K39" s="28"/>
      <c r="L39" s="28"/>
      <c r="M39" s="66"/>
    </row>
    <row r="40" spans="2:19" s="62" customFormat="1" ht="51" x14ac:dyDescent="0.2">
      <c r="B40" s="58" t="str">
        <f>CONCATENATE("2.",Prüfkriterien_2[[#This Row],[Spalte2]])</f>
        <v>2.9</v>
      </c>
      <c r="C40" s="59">
        <f>ROW()-ROW(Prüfkriterien_2[[#Headers],[Spalte3]])</f>
        <v>9</v>
      </c>
      <c r="D40" s="81">
        <f>(Prüfkriterien_2[[#This Row],[Spalte2]]+20)/10</f>
        <v>2.9</v>
      </c>
      <c r="E40" s="108" t="s">
        <v>153</v>
      </c>
      <c r="F40" s="92" t="s">
        <v>93</v>
      </c>
      <c r="G40" s="32" t="s">
        <v>178</v>
      </c>
      <c r="H40" s="28"/>
      <c r="I40" s="28"/>
      <c r="J40" s="28"/>
      <c r="K40" s="28"/>
      <c r="L40" s="28"/>
      <c r="M40" s="66"/>
    </row>
    <row r="41" spans="2:19" s="62" customFormat="1" ht="51" x14ac:dyDescent="0.2">
      <c r="B41" s="111" t="str">
        <f>CONCATENATE("2.",Prüfkriterien_2[[#This Row],[Spalte2]])</f>
        <v>2.10</v>
      </c>
      <c r="C41" s="59">
        <f>ROW()-ROW(Prüfkriterien_2[[#Headers],[Spalte3]])</f>
        <v>10</v>
      </c>
      <c r="D41" s="81">
        <f>(Prüfkriterien_2[[#This Row],[Spalte2]]+20)/10</f>
        <v>3</v>
      </c>
      <c r="E41" s="108" t="s">
        <v>154</v>
      </c>
      <c r="F41" s="92" t="s">
        <v>94</v>
      </c>
      <c r="G41" s="32" t="s">
        <v>179</v>
      </c>
      <c r="H41" s="28"/>
      <c r="I41" s="168" t="s">
        <v>38</v>
      </c>
      <c r="J41" s="168" t="s">
        <v>38</v>
      </c>
      <c r="K41" s="28"/>
      <c r="L41" s="28"/>
      <c r="M41" s="70"/>
    </row>
    <row r="42" spans="2:19" s="62" customFormat="1" ht="25.5" x14ac:dyDescent="0.2">
      <c r="B42" s="111" t="str">
        <f>CONCATENATE("2.",Prüfkriterien_2[[#This Row],[Spalte2]])</f>
        <v>2.11</v>
      </c>
      <c r="C42" s="59">
        <f>ROW()-ROW(Prüfkriterien_2[[#Headers],[Spalte3]])</f>
        <v>11</v>
      </c>
      <c r="D42" s="81">
        <f>(Prüfkriterien_2[[#This Row],[Spalte2]]+20)/10</f>
        <v>3.1</v>
      </c>
      <c r="E42" s="108" t="s">
        <v>154</v>
      </c>
      <c r="F42" s="110" t="s">
        <v>95</v>
      </c>
      <c r="G42" s="32" t="s">
        <v>180</v>
      </c>
      <c r="H42" s="28"/>
      <c r="I42" s="168" t="s">
        <v>38</v>
      </c>
      <c r="J42" s="168" t="s">
        <v>38</v>
      </c>
      <c r="K42" s="28"/>
      <c r="L42" s="28"/>
      <c r="M42" s="70"/>
    </row>
    <row r="43" spans="2:19" s="62" customFormat="1" ht="25.5" x14ac:dyDescent="0.2">
      <c r="B43" s="111" t="str">
        <f>CONCATENATE("2.",Prüfkriterien_2[[#This Row],[Spalte2]])</f>
        <v>2.12</v>
      </c>
      <c r="C43" s="59">
        <f>ROW()-ROW(Prüfkriterien_2[[#Headers],[Spalte3]])</f>
        <v>12</v>
      </c>
      <c r="D43" s="81">
        <f>(Prüfkriterien_2[[#This Row],[Spalte2]]+20)/10</f>
        <v>3.2</v>
      </c>
      <c r="E43" s="108" t="s">
        <v>154</v>
      </c>
      <c r="F43" s="92" t="s">
        <v>137</v>
      </c>
      <c r="G43" s="32" t="s">
        <v>180</v>
      </c>
      <c r="H43" s="28"/>
      <c r="I43" s="168" t="s">
        <v>38</v>
      </c>
      <c r="J43" s="168" t="s">
        <v>38</v>
      </c>
      <c r="K43" s="28"/>
      <c r="L43" s="28"/>
      <c r="M43" s="70"/>
    </row>
    <row r="44" spans="2:19" s="62" customFormat="1" ht="38.25" x14ac:dyDescent="0.2">
      <c r="B44" s="111" t="str">
        <f>CONCATENATE("2.",Prüfkriterien_2[[#This Row],[Spalte2]])</f>
        <v>2.13</v>
      </c>
      <c r="C44" s="59">
        <f>ROW()-ROW(Prüfkriterien_2[[#Headers],[Spalte3]])</f>
        <v>13</v>
      </c>
      <c r="D44" s="81">
        <f>(Prüfkriterien_2[[#This Row],[Spalte2]]+20)/10</f>
        <v>3.3</v>
      </c>
      <c r="E44" s="108" t="s">
        <v>154</v>
      </c>
      <c r="F44" s="110" t="s">
        <v>111</v>
      </c>
      <c r="G44" s="32" t="s">
        <v>187</v>
      </c>
      <c r="H44" s="28"/>
      <c r="I44" s="168" t="s">
        <v>38</v>
      </c>
      <c r="J44" s="168" t="s">
        <v>38</v>
      </c>
      <c r="K44" s="28"/>
      <c r="L44" s="28"/>
      <c r="M44" s="70"/>
    </row>
    <row r="45" spans="2:19" s="62" customFormat="1" ht="38.25" x14ac:dyDescent="0.2">
      <c r="B45" s="111" t="str">
        <f>CONCATENATE("2.",Prüfkriterien_2[[#This Row],[Spalte2]])</f>
        <v>2.14</v>
      </c>
      <c r="C45" s="59">
        <f>ROW()-ROW(Prüfkriterien_2[[#Headers],[Spalte3]])</f>
        <v>14</v>
      </c>
      <c r="D45" s="81">
        <f>(Prüfkriterien_2[[#This Row],[Spalte2]]+20)/10</f>
        <v>3.4</v>
      </c>
      <c r="E45" s="108" t="s">
        <v>154</v>
      </c>
      <c r="F45" s="110" t="s">
        <v>181</v>
      </c>
      <c r="G45" s="32" t="s">
        <v>182</v>
      </c>
      <c r="H45" s="28"/>
      <c r="I45" s="168" t="s">
        <v>38</v>
      </c>
      <c r="J45" s="168" t="s">
        <v>38</v>
      </c>
      <c r="K45" s="28"/>
      <c r="L45" s="28"/>
      <c r="M45" s="70"/>
    </row>
    <row r="46" spans="2:19" s="62" customFormat="1" ht="25.5" x14ac:dyDescent="0.2">
      <c r="B46" s="112" t="str">
        <f>CONCATENATE("2.",Prüfkriterien_2[[#This Row],[Spalte2]])</f>
        <v>2.15</v>
      </c>
      <c r="C46" s="59">
        <f>ROW()-ROW(Prüfkriterien_2[[#Headers],[Spalte3]])</f>
        <v>15</v>
      </c>
      <c r="D46" s="81">
        <f>(Prüfkriterien_2[[#This Row],[Spalte2]]+20)/10</f>
        <v>3.5</v>
      </c>
      <c r="E46" s="108" t="s">
        <v>154</v>
      </c>
      <c r="F46" s="113" t="s">
        <v>144</v>
      </c>
      <c r="G46" s="113" t="s">
        <v>180</v>
      </c>
      <c r="H46" s="28"/>
      <c r="I46" s="168" t="s">
        <v>38</v>
      </c>
      <c r="J46" s="168" t="s">
        <v>38</v>
      </c>
      <c r="K46" s="28"/>
      <c r="L46" s="28"/>
      <c r="M46" s="70"/>
    </row>
    <row r="47" spans="2:19" s="62" customFormat="1" ht="25.5" x14ac:dyDescent="0.2">
      <c r="B47" s="112" t="str">
        <f>CONCATENATE("2.",Prüfkriterien_2[[#This Row],[Spalte2]])</f>
        <v>2.16</v>
      </c>
      <c r="C47" s="59">
        <f>ROW()-ROW(Prüfkriterien_2[[#Headers],[Spalte3]])</f>
        <v>16</v>
      </c>
      <c r="D47" s="81">
        <f>(Prüfkriterien_2[[#This Row],[Spalte2]]+20)/10</f>
        <v>3.6</v>
      </c>
      <c r="E47" s="108" t="s">
        <v>154</v>
      </c>
      <c r="F47" s="113" t="s">
        <v>145</v>
      </c>
      <c r="G47" s="113" t="s">
        <v>180</v>
      </c>
      <c r="H47" s="28"/>
      <c r="I47" s="168" t="s">
        <v>38</v>
      </c>
      <c r="J47" s="168" t="s">
        <v>38</v>
      </c>
      <c r="K47" s="28"/>
      <c r="L47" s="28"/>
      <c r="M47" s="70"/>
    </row>
    <row r="48" spans="2:19" s="62" customFormat="1" ht="127.5" customHeight="1" x14ac:dyDescent="0.2">
      <c r="B48" s="111" t="str">
        <f>CONCATENATE("2.",Prüfkriterien_2[[#This Row],[Spalte2]])</f>
        <v>2.17</v>
      </c>
      <c r="C48" s="59">
        <f>ROW()-ROW(Prüfkriterien_2[[#Headers],[Spalte3]])</f>
        <v>17</v>
      </c>
      <c r="D48" s="81">
        <f>(Prüfkriterien_2[[#This Row],[Spalte2]]+20)/10</f>
        <v>3.7</v>
      </c>
      <c r="E48" s="108" t="s">
        <v>183</v>
      </c>
      <c r="F48" s="84" t="s">
        <v>190</v>
      </c>
      <c r="G48" s="32" t="s">
        <v>180</v>
      </c>
      <c r="H48" s="28"/>
      <c r="I48" s="168" t="s">
        <v>38</v>
      </c>
      <c r="J48" s="168" t="s">
        <v>38</v>
      </c>
      <c r="K48" s="28"/>
      <c r="L48" s="28"/>
      <c r="M48" s="66"/>
      <c r="O48" s="141" t="s">
        <v>189</v>
      </c>
      <c r="P48" s="141"/>
      <c r="Q48" s="141"/>
      <c r="R48" s="141"/>
      <c r="S48" s="141"/>
    </row>
    <row r="49" spans="2:13" x14ac:dyDescent="0.2">
      <c r="B49" s="165" t="s">
        <v>89</v>
      </c>
      <c r="C49" s="166"/>
      <c r="D49" s="166"/>
      <c r="E49" s="166"/>
      <c r="F49" s="166"/>
      <c r="G49" s="166"/>
      <c r="H49" s="166"/>
      <c r="I49" s="166"/>
      <c r="J49" s="166"/>
      <c r="K49" s="166"/>
      <c r="L49" s="166"/>
      <c r="M49" s="167"/>
    </row>
    <row r="50" spans="2:13" s="62" customFormat="1" hidden="1" x14ac:dyDescent="0.2">
      <c r="B50" s="61" t="s">
        <v>41</v>
      </c>
      <c r="C50" s="33" t="s">
        <v>42</v>
      </c>
      <c r="D50" s="33" t="s">
        <v>43</v>
      </c>
      <c r="E50" s="25" t="s">
        <v>44</v>
      </c>
      <c r="F50" s="54" t="s">
        <v>45</v>
      </c>
      <c r="G50" s="54" t="s">
        <v>48</v>
      </c>
      <c r="H50" s="28" t="s">
        <v>49</v>
      </c>
      <c r="I50" s="28" t="s">
        <v>50</v>
      </c>
      <c r="J50" s="28" t="s">
        <v>51</v>
      </c>
      <c r="K50" s="28" t="s">
        <v>52</v>
      </c>
      <c r="L50" s="28" t="s">
        <v>53</v>
      </c>
      <c r="M50" s="54" t="s">
        <v>54</v>
      </c>
    </row>
    <row r="51" spans="2:13" s="62" customFormat="1" ht="127.5" x14ac:dyDescent="0.2">
      <c r="B51" s="58" t="str">
        <f>CONCATENATE("3.",Prüfkriterien_3[[#This Row],[Spalte2]])</f>
        <v>3.1</v>
      </c>
      <c r="C51" s="59">
        <f>ROW()-ROW(Prüfkriterien_3[[#Headers],[Spalte3]])</f>
        <v>1</v>
      </c>
      <c r="D51" s="59">
        <f>(Prüfkriterien_3[[#This Row],[Spalte2]]+30)/10</f>
        <v>3.1</v>
      </c>
      <c r="E51" s="108" t="s">
        <v>155</v>
      </c>
      <c r="F51" s="84" t="s">
        <v>114</v>
      </c>
      <c r="G51" s="92" t="s">
        <v>186</v>
      </c>
      <c r="H51" s="28"/>
      <c r="I51" s="28"/>
      <c r="J51" s="28"/>
      <c r="K51" s="28"/>
      <c r="L51" s="28"/>
      <c r="M51" s="66"/>
    </row>
    <row r="52" spans="2:13" s="62" customFormat="1" ht="38.25" x14ac:dyDescent="0.2">
      <c r="B52" s="58" t="str">
        <f>CONCATENATE("3.",Prüfkriterien_3[[#This Row],[Spalte2]])</f>
        <v>3.2</v>
      </c>
      <c r="C52" s="59">
        <f>ROW()-ROW(Prüfkriterien_3[[#Headers],[Spalte3]])</f>
        <v>2</v>
      </c>
      <c r="D52" s="59">
        <f>(Prüfkriterien_3[[#This Row],[Spalte2]]+30)/10</f>
        <v>3.2</v>
      </c>
      <c r="E52" s="108" t="s">
        <v>128</v>
      </c>
      <c r="F52" s="92" t="s">
        <v>112</v>
      </c>
      <c r="G52" s="110" t="s">
        <v>109</v>
      </c>
      <c r="H52" s="28"/>
      <c r="I52" s="28"/>
      <c r="J52" s="28"/>
      <c r="K52" s="28"/>
      <c r="L52" s="28"/>
      <c r="M52" s="66"/>
    </row>
    <row r="53" spans="2:13" s="62" customFormat="1" ht="89.25" x14ac:dyDescent="0.2">
      <c r="B53" s="111" t="str">
        <f>CONCATENATE("3.",Prüfkriterien_3[[#This Row],[Spalte2]])</f>
        <v>3.3</v>
      </c>
      <c r="C53" s="114">
        <f>ROW()-ROW(Prüfkriterien_3[[#Headers],[Spalte3]])</f>
        <v>3</v>
      </c>
      <c r="D53" s="114">
        <f>(Prüfkriterien_3[[#This Row],[Spalte2]]+30)/10</f>
        <v>3.3</v>
      </c>
      <c r="E53" s="108" t="s">
        <v>156</v>
      </c>
      <c r="F53" s="84" t="s">
        <v>91</v>
      </c>
      <c r="G53" s="32" t="s">
        <v>115</v>
      </c>
      <c r="H53" s="28"/>
      <c r="I53" s="28"/>
      <c r="J53" s="28"/>
      <c r="K53" s="28"/>
      <c r="L53" s="28"/>
      <c r="M53" s="70"/>
    </row>
    <row r="54" spans="2:13" s="62" customFormat="1" ht="89.25" x14ac:dyDescent="0.2">
      <c r="B54" s="58" t="str">
        <f>CONCATENATE("3.",Prüfkriterien_3[[#This Row],[Spalte2]])</f>
        <v>3.4</v>
      </c>
      <c r="C54" s="59">
        <f>ROW()-ROW(Prüfkriterien_3[[#Headers],[Spalte3]])</f>
        <v>4</v>
      </c>
      <c r="D54" s="81">
        <f>(Prüfkriterien_3[[#This Row],[Spalte2]]+30)/10</f>
        <v>3.4</v>
      </c>
      <c r="E54" s="108" t="s">
        <v>129</v>
      </c>
      <c r="F54" s="92" t="s">
        <v>138</v>
      </c>
      <c r="G54" s="92" t="s">
        <v>184</v>
      </c>
      <c r="H54" s="28"/>
      <c r="I54" s="28"/>
      <c r="J54" s="28"/>
      <c r="K54" s="28"/>
      <c r="L54" s="28"/>
      <c r="M54" s="66"/>
    </row>
    <row r="55" spans="2:13" s="62" customFormat="1" ht="63.75" x14ac:dyDescent="0.2">
      <c r="B55" s="58" t="str">
        <f>CONCATENATE("3.",Prüfkriterien_3[[#This Row],[Spalte2]])</f>
        <v>3.5</v>
      </c>
      <c r="C55" s="59">
        <f>ROW()-ROW(Prüfkriterien_3[[#Headers],[Spalte3]])</f>
        <v>5</v>
      </c>
      <c r="D55" s="81">
        <f>(Prüfkriterien_3[[#This Row],[Spalte2]]+30)/10</f>
        <v>3.5</v>
      </c>
      <c r="E55" s="108" t="s">
        <v>92</v>
      </c>
      <c r="F55" s="32" t="s">
        <v>116</v>
      </c>
      <c r="G55" s="32" t="s">
        <v>185</v>
      </c>
      <c r="H55" s="28"/>
      <c r="I55" s="28"/>
      <c r="J55" s="28"/>
      <c r="K55" s="28"/>
      <c r="L55" s="28"/>
      <c r="M55" s="66"/>
    </row>
    <row r="56" spans="2:13" hidden="1" x14ac:dyDescent="0.2">
      <c r="B56" s="142" t="s">
        <v>65</v>
      </c>
      <c r="C56" s="143"/>
      <c r="D56" s="143"/>
      <c r="E56" s="143"/>
      <c r="F56" s="143"/>
      <c r="G56" s="143"/>
      <c r="H56" s="143"/>
      <c r="I56" s="143"/>
      <c r="J56" s="143"/>
      <c r="K56" s="143"/>
      <c r="L56" s="143"/>
      <c r="M56" s="144"/>
    </row>
    <row r="57" spans="2:13" hidden="1" x14ac:dyDescent="0.2">
      <c r="B57" s="61" t="s">
        <v>41</v>
      </c>
      <c r="C57" s="33" t="s">
        <v>42</v>
      </c>
      <c r="D57" s="33" t="s">
        <v>43</v>
      </c>
      <c r="E57" s="25" t="s">
        <v>44</v>
      </c>
      <c r="F57" s="54" t="s">
        <v>45</v>
      </c>
      <c r="G57" s="54" t="s">
        <v>48</v>
      </c>
      <c r="H57" s="28" t="s">
        <v>49</v>
      </c>
      <c r="I57" s="28" t="s">
        <v>50</v>
      </c>
      <c r="J57" s="28" t="s">
        <v>51</v>
      </c>
      <c r="K57" s="28" t="s">
        <v>52</v>
      </c>
      <c r="L57" s="28" t="s">
        <v>53</v>
      </c>
      <c r="M57" s="54" t="s">
        <v>54</v>
      </c>
    </row>
    <row r="58" spans="2:13" hidden="1" x14ac:dyDescent="0.2">
      <c r="B58" s="61" t="str">
        <f>CONCATENATE("4.",Prüfkriterien_4[[#This Row],[Spalte2]])</f>
        <v>4.1</v>
      </c>
      <c r="C58" s="33">
        <f>ROW()-ROW(Prüfkriterien_4[[#Headers],[Spalte3]])</f>
        <v>1</v>
      </c>
      <c r="D58" s="33">
        <f>(Prüfkriterien_4[Spalte2]+40)/10</f>
        <v>4.0999999999999996</v>
      </c>
      <c r="E58" s="25"/>
      <c r="F58" s="54"/>
      <c r="G58" s="54"/>
      <c r="H58" s="28"/>
      <c r="I58" s="28"/>
      <c r="J58" s="28"/>
      <c r="K58" s="28"/>
      <c r="L58" s="28"/>
      <c r="M58" s="54"/>
    </row>
    <row r="59" spans="2:13" hidden="1" x14ac:dyDescent="0.2">
      <c r="B59" s="63" t="str">
        <f>CONCATENATE("4.",Prüfkriterien_4[[#This Row],[Spalte2]])</f>
        <v>4.2</v>
      </c>
      <c r="C59" s="65">
        <f>ROW()-ROW(Prüfkriterien_4[[#Headers],[Spalte3]])</f>
        <v>2</v>
      </c>
      <c r="D59" s="65">
        <f>(Prüfkriterien_4[Spalte2]+40)/10</f>
        <v>4.2</v>
      </c>
      <c r="E59" s="36"/>
      <c r="F59" s="37"/>
      <c r="G59" s="37"/>
      <c r="H59" s="64"/>
      <c r="I59" s="64"/>
      <c r="J59" s="64"/>
      <c r="K59" s="64"/>
      <c r="L59" s="64"/>
      <c r="M59" s="37"/>
    </row>
    <row r="60" spans="2:13" hidden="1" x14ac:dyDescent="0.2">
      <c r="B60" s="63" t="str">
        <f>CONCATENATE("4.",Prüfkriterien_4[[#This Row],[Spalte2]])</f>
        <v>4.3</v>
      </c>
      <c r="C60" s="65">
        <f>ROW()-ROW(Prüfkriterien_4[[#Headers],[Spalte3]])</f>
        <v>3</v>
      </c>
      <c r="D60" s="65">
        <f>(Prüfkriterien_4[Spalte2]+40)/10</f>
        <v>4.3</v>
      </c>
      <c r="E60" s="36"/>
      <c r="F60" s="37"/>
      <c r="G60" s="37"/>
      <c r="H60" s="64"/>
      <c r="I60" s="64"/>
      <c r="J60" s="64"/>
      <c r="K60" s="64"/>
      <c r="L60" s="64"/>
      <c r="M60" s="37"/>
    </row>
    <row r="61" spans="2:13" hidden="1" x14ac:dyDescent="0.2">
      <c r="B61" s="63" t="str">
        <f>CONCATENATE("4.",Prüfkriterien_4[[#This Row],[Spalte2]])</f>
        <v>4.4</v>
      </c>
      <c r="C61" s="65">
        <f>ROW()-ROW(Prüfkriterien_4[[#Headers],[Spalte3]])</f>
        <v>4</v>
      </c>
      <c r="D61" s="65">
        <f>(Prüfkriterien_4[Spalte2]+40)/10</f>
        <v>4.4000000000000004</v>
      </c>
      <c r="E61" s="36"/>
      <c r="F61" s="37"/>
      <c r="G61" s="37"/>
      <c r="H61" s="64"/>
      <c r="I61" s="64"/>
      <c r="J61" s="64"/>
      <c r="K61" s="64"/>
      <c r="L61" s="64"/>
      <c r="M61" s="37"/>
    </row>
    <row r="62" spans="2:13" hidden="1" x14ac:dyDescent="0.2">
      <c r="B62" s="63" t="str">
        <f>CONCATENATE("4.",Prüfkriterien_4[[#This Row],[Spalte2]])</f>
        <v>4.5</v>
      </c>
      <c r="C62" s="65">
        <f>ROW()-ROW(Prüfkriterien_4[[#Headers],[Spalte3]])</f>
        <v>5</v>
      </c>
      <c r="D62" s="65">
        <f>(Prüfkriterien_4[Spalte2]+40)/10</f>
        <v>4.5</v>
      </c>
      <c r="E62" s="36"/>
      <c r="F62" s="37"/>
      <c r="G62" s="37"/>
      <c r="H62" s="64"/>
      <c r="I62" s="64"/>
      <c r="J62" s="64"/>
      <c r="K62" s="64"/>
      <c r="L62" s="64"/>
      <c r="M62" s="37"/>
    </row>
    <row r="63" spans="2:13" hidden="1" x14ac:dyDescent="0.2">
      <c r="B63" s="142" t="s">
        <v>66</v>
      </c>
      <c r="C63" s="143"/>
      <c r="D63" s="143"/>
      <c r="E63" s="143"/>
      <c r="F63" s="143"/>
      <c r="G63" s="143"/>
      <c r="H63" s="143"/>
      <c r="I63" s="143"/>
      <c r="J63" s="143"/>
      <c r="K63" s="143"/>
      <c r="L63" s="143"/>
      <c r="M63" s="144"/>
    </row>
    <row r="64" spans="2:13" hidden="1" x14ac:dyDescent="0.2">
      <c r="B64" s="61" t="s">
        <v>41</v>
      </c>
      <c r="C64" s="33" t="s">
        <v>42</v>
      </c>
      <c r="D64" s="33" t="s">
        <v>43</v>
      </c>
      <c r="E64" s="25" t="s">
        <v>44</v>
      </c>
      <c r="F64" s="54" t="s">
        <v>45</v>
      </c>
      <c r="G64" s="54" t="s">
        <v>48</v>
      </c>
      <c r="H64" s="28" t="s">
        <v>49</v>
      </c>
      <c r="I64" s="28" t="s">
        <v>50</v>
      </c>
      <c r="J64" s="28" t="s">
        <v>51</v>
      </c>
      <c r="K64" s="28" t="s">
        <v>52</v>
      </c>
      <c r="L64" s="28" t="s">
        <v>53</v>
      </c>
      <c r="M64" s="54" t="s">
        <v>54</v>
      </c>
    </row>
    <row r="65" spans="2:13" hidden="1" x14ac:dyDescent="0.2">
      <c r="B65" s="61" t="str">
        <f>CONCATENATE("5.",Prüfkriterien_5[[#This Row],[Spalte2]])</f>
        <v>5.1</v>
      </c>
      <c r="C65" s="33">
        <f>ROW()-ROW(Prüfkriterien_5[[#Headers],[Spalte3]])</f>
        <v>1</v>
      </c>
      <c r="D65" s="33">
        <f>(Prüfkriterien_5[Spalte2]+50)/10</f>
        <v>5.0999999999999996</v>
      </c>
      <c r="E65" s="25"/>
      <c r="F65" s="54"/>
      <c r="G65" s="54"/>
      <c r="H65" s="28"/>
      <c r="I65" s="28"/>
      <c r="J65" s="28"/>
      <c r="K65" s="28"/>
      <c r="L65" s="28"/>
      <c r="M65" s="54"/>
    </row>
    <row r="66" spans="2:13" hidden="1" x14ac:dyDescent="0.2">
      <c r="B66" s="63" t="str">
        <f>CONCATENATE("5.",Prüfkriterien_5[[#This Row],[Spalte2]])</f>
        <v>5.2</v>
      </c>
      <c r="C66" s="65">
        <f>ROW()-ROW(Prüfkriterien_5[[#Headers],[Spalte3]])</f>
        <v>2</v>
      </c>
      <c r="D66" s="65">
        <f>(Prüfkriterien_5[Spalte2]+50)/10</f>
        <v>5.2</v>
      </c>
      <c r="E66" s="36"/>
      <c r="F66" s="37"/>
      <c r="G66" s="37"/>
      <c r="H66" s="64"/>
      <c r="I66" s="64"/>
      <c r="J66" s="64"/>
      <c r="K66" s="64"/>
      <c r="L66" s="64"/>
      <c r="M66" s="37"/>
    </row>
    <row r="67" spans="2:13" hidden="1" x14ac:dyDescent="0.2">
      <c r="B67" s="61" t="str">
        <f>CONCATENATE("5.",Prüfkriterien_5[[#This Row],[Spalte2]])</f>
        <v>5.3</v>
      </c>
      <c r="C67" s="33">
        <f>ROW()-ROW(Prüfkriterien_5[[#Headers],[Spalte3]])</f>
        <v>3</v>
      </c>
      <c r="D67" s="33">
        <f>(Prüfkriterien_5[Spalte2]+50)/10</f>
        <v>5.3</v>
      </c>
      <c r="E67" s="25"/>
      <c r="F67" s="54"/>
      <c r="G67" s="54"/>
      <c r="H67" s="28"/>
      <c r="I67" s="28"/>
      <c r="J67" s="28"/>
      <c r="K67" s="28"/>
      <c r="L67" s="28"/>
      <c r="M67" s="54"/>
    </row>
    <row r="68" spans="2:13" hidden="1" x14ac:dyDescent="0.2">
      <c r="B68" s="61" t="str">
        <f>CONCATENATE("5.",Prüfkriterien_5[[#This Row],[Spalte2]])</f>
        <v>5.4</v>
      </c>
      <c r="C68" s="33">
        <f>ROW()-ROW(Prüfkriterien_5[[#Headers],[Spalte3]])</f>
        <v>4</v>
      </c>
      <c r="D68" s="33">
        <f>(Prüfkriterien_5[Spalte2]+50)/10</f>
        <v>5.4</v>
      </c>
      <c r="E68" s="25"/>
      <c r="F68" s="54"/>
      <c r="G68" s="54"/>
      <c r="H68" s="28"/>
      <c r="I68" s="28"/>
      <c r="J68" s="28"/>
      <c r="K68" s="28"/>
      <c r="L68" s="28"/>
      <c r="M68" s="54"/>
    </row>
    <row r="69" spans="2:13" hidden="1" x14ac:dyDescent="0.2">
      <c r="B69" s="63" t="str">
        <f>CONCATENATE("5.",Prüfkriterien_5[[#This Row],[Spalte2]])</f>
        <v>5.5</v>
      </c>
      <c r="C69" s="65">
        <f>ROW()-ROW(Prüfkriterien_5[[#Headers],[Spalte3]])</f>
        <v>5</v>
      </c>
      <c r="D69" s="65">
        <f>(Prüfkriterien_5[Spalte2]+50)/10</f>
        <v>5.5</v>
      </c>
      <c r="E69" s="36"/>
      <c r="F69" s="37"/>
      <c r="G69" s="37"/>
      <c r="H69" s="64"/>
      <c r="I69" s="64"/>
      <c r="J69" s="64"/>
      <c r="K69" s="64"/>
      <c r="L69" s="64"/>
      <c r="M69" s="37"/>
    </row>
    <row r="70" spans="2:13" hidden="1" x14ac:dyDescent="0.2">
      <c r="B70" s="142" t="s">
        <v>67</v>
      </c>
      <c r="C70" s="143"/>
      <c r="D70" s="143"/>
      <c r="E70" s="143"/>
      <c r="F70" s="143"/>
      <c r="G70" s="143"/>
      <c r="H70" s="143"/>
      <c r="I70" s="143"/>
      <c r="J70" s="143"/>
      <c r="K70" s="143"/>
      <c r="L70" s="143"/>
      <c r="M70" s="144"/>
    </row>
    <row r="71" spans="2:13" hidden="1" x14ac:dyDescent="0.2">
      <c r="B71" s="61" t="s">
        <v>41</v>
      </c>
      <c r="C71" s="33" t="s">
        <v>42</v>
      </c>
      <c r="D71" s="33" t="s">
        <v>43</v>
      </c>
      <c r="E71" s="25" t="s">
        <v>44</v>
      </c>
      <c r="F71" s="54" t="s">
        <v>45</v>
      </c>
      <c r="G71" s="54" t="s">
        <v>48</v>
      </c>
      <c r="H71" s="28" t="s">
        <v>49</v>
      </c>
      <c r="I71" s="28" t="s">
        <v>50</v>
      </c>
      <c r="J71" s="28" t="s">
        <v>51</v>
      </c>
      <c r="K71" s="28" t="s">
        <v>52</v>
      </c>
      <c r="L71" s="28" t="s">
        <v>53</v>
      </c>
      <c r="M71" s="54" t="s">
        <v>54</v>
      </c>
    </row>
    <row r="72" spans="2:13" hidden="1" x14ac:dyDescent="0.2">
      <c r="B72" s="61" t="str">
        <f>CONCATENATE("6.",Prüfkriterien_6[[#This Row],[Spalte2]])</f>
        <v>6.1</v>
      </c>
      <c r="C72" s="33">
        <f>ROW()-ROW(Prüfkriterien_6[[#Headers],[Spalte3]])</f>
        <v>1</v>
      </c>
      <c r="D72" s="33">
        <f>(Prüfkriterien_6[Spalte2]+60)/10</f>
        <v>6.1</v>
      </c>
      <c r="E72" s="25"/>
      <c r="F72" s="54"/>
      <c r="G72" s="54"/>
      <c r="H72" s="28"/>
      <c r="I72" s="28"/>
      <c r="J72" s="28"/>
      <c r="K72" s="28"/>
      <c r="L72" s="28"/>
      <c r="M72" s="54"/>
    </row>
    <row r="73" spans="2:13" hidden="1" x14ac:dyDescent="0.2">
      <c r="B73" s="63" t="str">
        <f>CONCATENATE("6.",Prüfkriterien_6[[#This Row],[Spalte2]])</f>
        <v>6.2</v>
      </c>
      <c r="C73" s="65">
        <f>ROW()-ROW(Prüfkriterien_6[[#Headers],[Spalte3]])</f>
        <v>2</v>
      </c>
      <c r="D73" s="65">
        <f>(Prüfkriterien_6[Spalte2]+60)/10</f>
        <v>6.2</v>
      </c>
      <c r="E73" s="36"/>
      <c r="F73" s="37"/>
      <c r="G73" s="37"/>
      <c r="H73" s="64"/>
      <c r="I73" s="64"/>
      <c r="J73" s="64"/>
      <c r="K73" s="64"/>
      <c r="L73" s="64"/>
      <c r="M73" s="37"/>
    </row>
    <row r="74" spans="2:13" hidden="1" x14ac:dyDescent="0.2">
      <c r="B74" s="61" t="str">
        <f>CONCATENATE("6.",Prüfkriterien_6[[#This Row],[Spalte2]])</f>
        <v>6.3</v>
      </c>
      <c r="C74" s="33">
        <f>ROW()-ROW(Prüfkriterien_6[[#Headers],[Spalte3]])</f>
        <v>3</v>
      </c>
      <c r="D74" s="33">
        <f>(Prüfkriterien_6[Spalte2]+60)/10</f>
        <v>6.3</v>
      </c>
      <c r="E74" s="25"/>
      <c r="F74" s="54"/>
      <c r="G74" s="54"/>
      <c r="H74" s="28"/>
      <c r="I74" s="28"/>
      <c r="J74" s="28"/>
      <c r="K74" s="28"/>
      <c r="L74" s="28"/>
      <c r="M74" s="54"/>
    </row>
    <row r="75" spans="2:13" hidden="1" x14ac:dyDescent="0.2">
      <c r="B75" s="61" t="str">
        <f>CONCATENATE("6.",Prüfkriterien_6[[#This Row],[Spalte2]])</f>
        <v>6.4</v>
      </c>
      <c r="C75" s="33">
        <f>ROW()-ROW(Prüfkriterien_6[[#Headers],[Spalte3]])</f>
        <v>4</v>
      </c>
      <c r="D75" s="33">
        <f>(Prüfkriterien_6[Spalte2]+60)/10</f>
        <v>6.4</v>
      </c>
      <c r="E75" s="25"/>
      <c r="F75" s="54"/>
      <c r="G75" s="54"/>
      <c r="H75" s="28"/>
      <c r="I75" s="28"/>
      <c r="J75" s="28"/>
      <c r="K75" s="28"/>
      <c r="L75" s="28"/>
      <c r="M75" s="54"/>
    </row>
    <row r="76" spans="2:13" hidden="1" x14ac:dyDescent="0.2">
      <c r="B76" s="63" t="str">
        <f>CONCATENATE("6.",Prüfkriterien_6[[#This Row],[Spalte2]])</f>
        <v>6.5</v>
      </c>
      <c r="C76" s="65">
        <f>ROW()-ROW(Prüfkriterien_6[[#Headers],[Spalte3]])</f>
        <v>5</v>
      </c>
      <c r="D76" s="65">
        <f>(Prüfkriterien_6[Spalte2]+60)/10</f>
        <v>6.5</v>
      </c>
      <c r="E76" s="36"/>
      <c r="F76" s="37"/>
      <c r="G76" s="37"/>
      <c r="H76" s="64"/>
      <c r="I76" s="64"/>
      <c r="J76" s="64"/>
      <c r="K76" s="64"/>
      <c r="L76" s="64"/>
      <c r="M76" s="37"/>
    </row>
    <row r="77" spans="2:13" hidden="1" x14ac:dyDescent="0.2">
      <c r="B77" s="142" t="s">
        <v>68</v>
      </c>
      <c r="C77" s="143"/>
      <c r="D77" s="143"/>
      <c r="E77" s="143"/>
      <c r="F77" s="143"/>
      <c r="G77" s="143"/>
      <c r="H77" s="143"/>
      <c r="I77" s="143"/>
      <c r="J77" s="143"/>
      <c r="K77" s="143"/>
      <c r="L77" s="143"/>
      <c r="M77" s="144"/>
    </row>
    <row r="78" spans="2:13" hidden="1" x14ac:dyDescent="0.2">
      <c r="B78" s="61" t="s">
        <v>41</v>
      </c>
      <c r="C78" s="33" t="s">
        <v>42</v>
      </c>
      <c r="D78" s="33" t="s">
        <v>43</v>
      </c>
      <c r="E78" s="25" t="s">
        <v>44</v>
      </c>
      <c r="F78" s="54" t="s">
        <v>45</v>
      </c>
      <c r="G78" s="54" t="s">
        <v>48</v>
      </c>
      <c r="H78" s="28" t="s">
        <v>49</v>
      </c>
      <c r="I78" s="28" t="s">
        <v>50</v>
      </c>
      <c r="J78" s="28" t="s">
        <v>51</v>
      </c>
      <c r="K78" s="28" t="s">
        <v>52</v>
      </c>
      <c r="L78" s="28" t="s">
        <v>53</v>
      </c>
      <c r="M78" s="54" t="s">
        <v>54</v>
      </c>
    </row>
    <row r="79" spans="2:13" hidden="1" x14ac:dyDescent="0.2">
      <c r="B79" s="61" t="str">
        <f>CONCATENATE("7.",Prüfkriterien_7[[#This Row],[Spalte2]])</f>
        <v>7.1</v>
      </c>
      <c r="C79" s="33">
        <f>ROW()-ROW(Prüfkriterien_7[[#Headers],[Spalte3]])</f>
        <v>1</v>
      </c>
      <c r="D79" s="33">
        <f>(Prüfkriterien_7[Spalte2]+70)/10</f>
        <v>7.1</v>
      </c>
      <c r="E79" s="25"/>
      <c r="F79" s="54"/>
      <c r="G79" s="54"/>
      <c r="H79" s="28"/>
      <c r="I79" s="28"/>
      <c r="J79" s="28"/>
      <c r="K79" s="28"/>
      <c r="L79" s="28"/>
      <c r="M79" s="54"/>
    </row>
    <row r="80" spans="2:13" hidden="1" x14ac:dyDescent="0.2">
      <c r="B80" s="63" t="str">
        <f>CONCATENATE("7.",Prüfkriterien_7[[#This Row],[Spalte2]])</f>
        <v>7.2</v>
      </c>
      <c r="C80" s="65">
        <f>ROW()-ROW(Prüfkriterien_7[[#Headers],[Spalte3]])</f>
        <v>2</v>
      </c>
      <c r="D80" s="65">
        <f>(Prüfkriterien_7[Spalte2]+70)/10</f>
        <v>7.2</v>
      </c>
      <c r="E80" s="36"/>
      <c r="F80" s="37"/>
      <c r="G80" s="37"/>
      <c r="H80" s="64"/>
      <c r="I80" s="64"/>
      <c r="J80" s="64"/>
      <c r="K80" s="64"/>
      <c r="L80" s="64"/>
      <c r="M80" s="37"/>
    </row>
    <row r="81" spans="2:13" hidden="1" x14ac:dyDescent="0.2">
      <c r="B81" s="61" t="str">
        <f>CONCATENATE("7.",Prüfkriterien_7[[#This Row],[Spalte2]])</f>
        <v>7.3</v>
      </c>
      <c r="C81" s="33">
        <f>ROW()-ROW(Prüfkriterien_7[[#Headers],[Spalte3]])</f>
        <v>3</v>
      </c>
      <c r="D81" s="33">
        <f>(Prüfkriterien_7[Spalte2]+70)/10</f>
        <v>7.3</v>
      </c>
      <c r="E81" s="25"/>
      <c r="F81" s="54"/>
      <c r="G81" s="54"/>
      <c r="H81" s="28"/>
      <c r="I81" s="28"/>
      <c r="J81" s="28"/>
      <c r="K81" s="28"/>
      <c r="L81" s="28"/>
      <c r="M81" s="54"/>
    </row>
    <row r="82" spans="2:13" hidden="1" x14ac:dyDescent="0.2">
      <c r="B82" s="61" t="str">
        <f>CONCATENATE("7.",Prüfkriterien_7[[#This Row],[Spalte2]])</f>
        <v>7.4</v>
      </c>
      <c r="C82" s="33">
        <f>ROW()-ROW(Prüfkriterien_7[[#Headers],[Spalte3]])</f>
        <v>4</v>
      </c>
      <c r="D82" s="33">
        <f>(Prüfkriterien_7[Spalte2]+70)/10</f>
        <v>7.4</v>
      </c>
      <c r="E82" s="25"/>
      <c r="F82" s="54"/>
      <c r="G82" s="54"/>
      <c r="H82" s="28"/>
      <c r="I82" s="28"/>
      <c r="J82" s="28"/>
      <c r="K82" s="28"/>
      <c r="L82" s="28"/>
      <c r="M82" s="54"/>
    </row>
    <row r="83" spans="2:13" hidden="1" x14ac:dyDescent="0.2">
      <c r="B83" s="63" t="str">
        <f>CONCATENATE("7.",Prüfkriterien_7[[#This Row],[Spalte2]])</f>
        <v>7.5</v>
      </c>
      <c r="C83" s="65">
        <f>ROW()-ROW(Prüfkriterien_7[[#Headers],[Spalte3]])</f>
        <v>5</v>
      </c>
      <c r="D83" s="65">
        <f>(Prüfkriterien_7[Spalte2]+70)/10</f>
        <v>7.5</v>
      </c>
      <c r="E83" s="36"/>
      <c r="F83" s="37"/>
      <c r="G83" s="37"/>
      <c r="H83" s="64"/>
      <c r="I83" s="64"/>
      <c r="J83" s="64"/>
      <c r="K83" s="64"/>
      <c r="L83" s="64"/>
      <c r="M83" s="37"/>
    </row>
    <row r="84" spans="2:13" hidden="1" x14ac:dyDescent="0.2">
      <c r="B84" s="142" t="s">
        <v>69</v>
      </c>
      <c r="C84" s="143"/>
      <c r="D84" s="143"/>
      <c r="E84" s="143"/>
      <c r="F84" s="143"/>
      <c r="G84" s="143"/>
      <c r="H84" s="143"/>
      <c r="I84" s="143"/>
      <c r="J84" s="143"/>
      <c r="K84" s="143"/>
      <c r="L84" s="143"/>
      <c r="M84" s="144"/>
    </row>
    <row r="85" spans="2:13" hidden="1" x14ac:dyDescent="0.2">
      <c r="B85" s="61" t="s">
        <v>41</v>
      </c>
      <c r="C85" s="33" t="s">
        <v>42</v>
      </c>
      <c r="D85" s="33" t="s">
        <v>43</v>
      </c>
      <c r="E85" s="25" t="s">
        <v>44</v>
      </c>
      <c r="F85" s="54" t="s">
        <v>45</v>
      </c>
      <c r="G85" s="54" t="s">
        <v>48</v>
      </c>
      <c r="H85" s="28" t="s">
        <v>49</v>
      </c>
      <c r="I85" s="28" t="s">
        <v>50</v>
      </c>
      <c r="J85" s="28" t="s">
        <v>51</v>
      </c>
      <c r="K85" s="28" t="s">
        <v>52</v>
      </c>
      <c r="L85" s="28" t="s">
        <v>53</v>
      </c>
      <c r="M85" s="54" t="s">
        <v>54</v>
      </c>
    </row>
    <row r="86" spans="2:13" hidden="1" x14ac:dyDescent="0.2">
      <c r="B86" s="61" t="str">
        <f>CONCATENATE("8.",Prüfkriterien_8[[#This Row],[Spalte2]])</f>
        <v>8.1</v>
      </c>
      <c r="C86" s="33">
        <f>ROW()-ROW(Prüfkriterien_8[[#Headers],[Spalte3]])</f>
        <v>1</v>
      </c>
      <c r="D86" s="33">
        <f>(Prüfkriterien_8[Spalte2]+80)/10</f>
        <v>8.1</v>
      </c>
      <c r="E86" s="25"/>
      <c r="F86" s="54"/>
      <c r="G86" s="54"/>
      <c r="H86" s="28"/>
      <c r="I86" s="28"/>
      <c r="J86" s="28"/>
      <c r="K86" s="28"/>
      <c r="L86" s="28"/>
      <c r="M86" s="54"/>
    </row>
    <row r="87" spans="2:13" hidden="1" x14ac:dyDescent="0.2">
      <c r="B87" s="63" t="str">
        <f>CONCATENATE("8.",Prüfkriterien_8[[#This Row],[Spalte2]])</f>
        <v>8.2</v>
      </c>
      <c r="C87" s="65">
        <f>ROW()-ROW(Prüfkriterien_8[[#Headers],[Spalte3]])</f>
        <v>2</v>
      </c>
      <c r="D87" s="65">
        <f>(Prüfkriterien_8[Spalte2]+80)/10</f>
        <v>8.1999999999999993</v>
      </c>
      <c r="E87" s="36"/>
      <c r="F87" s="37"/>
      <c r="G87" s="37"/>
      <c r="H87" s="64"/>
      <c r="I87" s="64"/>
      <c r="J87" s="64"/>
      <c r="K87" s="64"/>
      <c r="L87" s="64"/>
      <c r="M87" s="37"/>
    </row>
    <row r="88" spans="2:13" hidden="1" x14ac:dyDescent="0.2">
      <c r="B88" s="61" t="str">
        <f>CONCATENATE("8.",Prüfkriterien_8[[#This Row],[Spalte2]])</f>
        <v>8.3</v>
      </c>
      <c r="C88" s="33">
        <f>ROW()-ROW(Prüfkriterien_8[[#Headers],[Spalte3]])</f>
        <v>3</v>
      </c>
      <c r="D88" s="33">
        <f>(Prüfkriterien_8[Spalte2]+80)/10</f>
        <v>8.3000000000000007</v>
      </c>
      <c r="E88" s="25"/>
      <c r="F88" s="54"/>
      <c r="G88" s="54"/>
      <c r="H88" s="28"/>
      <c r="I88" s="28"/>
      <c r="J88" s="28"/>
      <c r="K88" s="28"/>
      <c r="L88" s="28"/>
      <c r="M88" s="54"/>
    </row>
    <row r="89" spans="2:13" hidden="1" x14ac:dyDescent="0.2">
      <c r="B89" s="61" t="str">
        <f>CONCATENATE("8.",Prüfkriterien_8[[#This Row],[Spalte2]])</f>
        <v>8.4</v>
      </c>
      <c r="C89" s="33">
        <f>ROW()-ROW(Prüfkriterien_8[[#Headers],[Spalte3]])</f>
        <v>4</v>
      </c>
      <c r="D89" s="33">
        <f>(Prüfkriterien_8[Spalte2]+80)/10</f>
        <v>8.4</v>
      </c>
      <c r="E89" s="25"/>
      <c r="F89" s="54"/>
      <c r="G89" s="54"/>
      <c r="H89" s="28"/>
      <c r="I89" s="28"/>
      <c r="J89" s="28"/>
      <c r="K89" s="28"/>
      <c r="L89" s="28"/>
      <c r="M89" s="54"/>
    </row>
    <row r="90" spans="2:13" hidden="1" x14ac:dyDescent="0.2">
      <c r="B90" s="63" t="str">
        <f>CONCATENATE("8.",Prüfkriterien_8[[#This Row],[Spalte2]])</f>
        <v>8.5</v>
      </c>
      <c r="C90" s="65">
        <f>ROW()-ROW(Prüfkriterien_8[[#Headers],[Spalte3]])</f>
        <v>5</v>
      </c>
      <c r="D90" s="65">
        <f>(Prüfkriterien_8[Spalte2]+80)/10</f>
        <v>8.5</v>
      </c>
      <c r="E90" s="36"/>
      <c r="F90" s="37"/>
      <c r="G90" s="37"/>
      <c r="H90" s="64"/>
      <c r="I90" s="64"/>
      <c r="J90" s="64"/>
      <c r="K90" s="64"/>
      <c r="L90" s="64"/>
      <c r="M90" s="37"/>
    </row>
    <row r="91" spans="2:13" hidden="1" x14ac:dyDescent="0.2">
      <c r="B91" s="142" t="s">
        <v>70</v>
      </c>
      <c r="C91" s="143"/>
      <c r="D91" s="143"/>
      <c r="E91" s="143"/>
      <c r="F91" s="143"/>
      <c r="G91" s="143"/>
      <c r="H91" s="143"/>
      <c r="I91" s="143"/>
      <c r="J91" s="143"/>
      <c r="K91" s="143"/>
      <c r="L91" s="143"/>
      <c r="M91" s="144"/>
    </row>
    <row r="92" spans="2:13" hidden="1" x14ac:dyDescent="0.2">
      <c r="B92" s="61" t="s">
        <v>41</v>
      </c>
      <c r="C92" s="33" t="s">
        <v>42</v>
      </c>
      <c r="D92" s="33" t="s">
        <v>43</v>
      </c>
      <c r="E92" s="25" t="s">
        <v>44</v>
      </c>
      <c r="F92" s="54" t="s">
        <v>45</v>
      </c>
      <c r="G92" s="54" t="s">
        <v>48</v>
      </c>
      <c r="H92" s="28" t="s">
        <v>49</v>
      </c>
      <c r="I92" s="28" t="s">
        <v>50</v>
      </c>
      <c r="J92" s="28" t="s">
        <v>51</v>
      </c>
      <c r="K92" s="28" t="s">
        <v>52</v>
      </c>
      <c r="L92" s="28" t="s">
        <v>53</v>
      </c>
      <c r="M92" s="54" t="s">
        <v>54</v>
      </c>
    </row>
    <row r="93" spans="2:13" hidden="1" x14ac:dyDescent="0.2">
      <c r="B93" s="61" t="str">
        <f>CONCATENATE("9.",Prüfkriterien_9[[#This Row],[Spalte2]])</f>
        <v>9.1</v>
      </c>
      <c r="C93" s="33">
        <f>ROW()-ROW(Prüfkriterien_9[[#Headers],[Spalte3]])</f>
        <v>1</v>
      </c>
      <c r="D93" s="33">
        <f>(Prüfkriterien_9[Spalte2]+90)/10</f>
        <v>9.1</v>
      </c>
      <c r="E93" s="25"/>
      <c r="F93" s="54"/>
      <c r="G93" s="54"/>
      <c r="H93" s="28"/>
      <c r="I93" s="28"/>
      <c r="J93" s="28"/>
      <c r="K93" s="28"/>
      <c r="L93" s="28"/>
      <c r="M93" s="54"/>
    </row>
    <row r="94" spans="2:13" hidden="1" x14ac:dyDescent="0.2">
      <c r="B94" s="63" t="str">
        <f>CONCATENATE("9.",Prüfkriterien_9[[#This Row],[Spalte2]])</f>
        <v>9.2</v>
      </c>
      <c r="C94" s="65">
        <f>ROW()-ROW(Prüfkriterien_9[[#Headers],[Spalte3]])</f>
        <v>2</v>
      </c>
      <c r="D94" s="65">
        <f>(Prüfkriterien_9[Spalte2]+90)/10</f>
        <v>9.1999999999999993</v>
      </c>
      <c r="E94" s="36"/>
      <c r="F94" s="37"/>
      <c r="G94" s="37"/>
      <c r="H94" s="64"/>
      <c r="I94" s="64"/>
      <c r="J94" s="64"/>
      <c r="K94" s="64"/>
      <c r="L94" s="64"/>
      <c r="M94" s="37"/>
    </row>
    <row r="95" spans="2:13" hidden="1" x14ac:dyDescent="0.2">
      <c r="B95" s="61" t="str">
        <f>CONCATENATE("9.",Prüfkriterien_9[[#This Row],[Spalte2]])</f>
        <v>9.3</v>
      </c>
      <c r="C95" s="33">
        <f>ROW()-ROW(Prüfkriterien_9[[#Headers],[Spalte3]])</f>
        <v>3</v>
      </c>
      <c r="D95" s="33">
        <f>(Prüfkriterien_9[Spalte2]+90)/10</f>
        <v>9.3000000000000007</v>
      </c>
      <c r="E95" s="25"/>
      <c r="F95" s="54"/>
      <c r="G95" s="54"/>
      <c r="H95" s="28"/>
      <c r="I95" s="28"/>
      <c r="J95" s="28"/>
      <c r="K95" s="28"/>
      <c r="L95" s="28"/>
      <c r="M95" s="54"/>
    </row>
    <row r="96" spans="2:13" hidden="1" x14ac:dyDescent="0.2">
      <c r="B96" s="61" t="str">
        <f>CONCATENATE("9.",Prüfkriterien_9[[#This Row],[Spalte2]])</f>
        <v>9.4</v>
      </c>
      <c r="C96" s="33">
        <f>ROW()-ROW(Prüfkriterien_9[[#Headers],[Spalte3]])</f>
        <v>4</v>
      </c>
      <c r="D96" s="33">
        <f>(Prüfkriterien_9[Spalte2]+90)/10</f>
        <v>9.4</v>
      </c>
      <c r="E96" s="25"/>
      <c r="F96" s="54"/>
      <c r="G96" s="54"/>
      <c r="H96" s="28"/>
      <c r="I96" s="28"/>
      <c r="J96" s="28"/>
      <c r="K96" s="28"/>
      <c r="L96" s="28"/>
      <c r="M96" s="54"/>
    </row>
    <row r="97" spans="2:13" hidden="1" x14ac:dyDescent="0.2">
      <c r="B97" s="63" t="str">
        <f>CONCATENATE("9.",Prüfkriterien_9[[#This Row],[Spalte2]])</f>
        <v>9.5</v>
      </c>
      <c r="C97" s="65">
        <f>ROW()-ROW(Prüfkriterien_9[[#Headers],[Spalte3]])</f>
        <v>5</v>
      </c>
      <c r="D97" s="65">
        <f>(Prüfkriterien_9[Spalte2]+90)/10</f>
        <v>9.5</v>
      </c>
      <c r="E97" s="36"/>
      <c r="F97" s="37"/>
      <c r="G97" s="37"/>
      <c r="H97" s="64"/>
      <c r="I97" s="64"/>
      <c r="J97" s="64"/>
      <c r="K97" s="64"/>
      <c r="L97" s="64"/>
      <c r="M97" s="37"/>
    </row>
    <row r="98" spans="2:13" hidden="1" x14ac:dyDescent="0.2">
      <c r="B98" s="142" t="s">
        <v>71</v>
      </c>
      <c r="C98" s="143"/>
      <c r="D98" s="143"/>
      <c r="E98" s="143"/>
      <c r="F98" s="143"/>
      <c r="G98" s="143"/>
      <c r="H98" s="143"/>
      <c r="I98" s="143"/>
      <c r="J98" s="143"/>
      <c r="K98" s="143"/>
      <c r="L98" s="143"/>
      <c r="M98" s="144"/>
    </row>
    <row r="99" spans="2:13" hidden="1" x14ac:dyDescent="0.2">
      <c r="B99" s="61" t="s">
        <v>41</v>
      </c>
      <c r="C99" s="33" t="s">
        <v>42</v>
      </c>
      <c r="D99" s="33" t="s">
        <v>43</v>
      </c>
      <c r="E99" s="25" t="s">
        <v>44</v>
      </c>
      <c r="F99" s="54" t="s">
        <v>45</v>
      </c>
      <c r="G99" s="54" t="s">
        <v>48</v>
      </c>
      <c r="H99" s="28" t="s">
        <v>49</v>
      </c>
      <c r="I99" s="28" t="s">
        <v>50</v>
      </c>
      <c r="J99" s="28" t="s">
        <v>51</v>
      </c>
      <c r="K99" s="28" t="s">
        <v>52</v>
      </c>
      <c r="L99" s="28" t="s">
        <v>53</v>
      </c>
      <c r="M99" s="54" t="s">
        <v>54</v>
      </c>
    </row>
    <row r="100" spans="2:13" hidden="1" x14ac:dyDescent="0.2">
      <c r="B100" s="61" t="str">
        <f>CONCATENATE("10.",Prüfkriterien_10[[#This Row],[Spalte2]])</f>
        <v>10.1</v>
      </c>
      <c r="C100" s="33">
        <f>ROW()-ROW(Prüfkriterien_10[[#Headers],[Spalte3]])</f>
        <v>1</v>
      </c>
      <c r="D100" s="33">
        <f>(Prüfkriterien_10[Spalte2]+100)/10</f>
        <v>10.1</v>
      </c>
      <c r="E100" s="25"/>
      <c r="F100" s="54"/>
      <c r="G100" s="54"/>
      <c r="H100" s="28"/>
      <c r="I100" s="28"/>
      <c r="J100" s="28"/>
      <c r="K100" s="28"/>
      <c r="L100" s="28"/>
      <c r="M100" s="54"/>
    </row>
    <row r="101" spans="2:13" hidden="1" x14ac:dyDescent="0.2">
      <c r="B101" s="63" t="str">
        <f>CONCATENATE("10.",Prüfkriterien_10[[#This Row],[Spalte2]])</f>
        <v>10.2</v>
      </c>
      <c r="C101" s="65">
        <f>ROW()-ROW(Prüfkriterien_10[[#Headers],[Spalte3]])</f>
        <v>2</v>
      </c>
      <c r="D101" s="65">
        <f>(Prüfkriterien_10[Spalte2]+100)/10</f>
        <v>10.199999999999999</v>
      </c>
      <c r="E101" s="36"/>
      <c r="F101" s="37"/>
      <c r="G101" s="37"/>
      <c r="H101" s="64"/>
      <c r="I101" s="64"/>
      <c r="J101" s="64"/>
      <c r="K101" s="64"/>
      <c r="L101" s="64"/>
      <c r="M101" s="37"/>
    </row>
    <row r="102" spans="2:13" hidden="1" x14ac:dyDescent="0.2">
      <c r="B102" s="61" t="str">
        <f>CONCATENATE("10.",Prüfkriterien_10[[#This Row],[Spalte2]])</f>
        <v>10.3</v>
      </c>
      <c r="C102" s="33">
        <f>ROW()-ROW(Prüfkriterien_10[[#Headers],[Spalte3]])</f>
        <v>3</v>
      </c>
      <c r="D102" s="33">
        <f>(Prüfkriterien_10[Spalte2]+100)/10</f>
        <v>10.3</v>
      </c>
      <c r="E102" s="25"/>
      <c r="F102" s="54"/>
      <c r="G102" s="54"/>
      <c r="H102" s="28"/>
      <c r="I102" s="28"/>
      <c r="J102" s="28"/>
      <c r="K102" s="28"/>
      <c r="L102" s="28"/>
      <c r="M102" s="54"/>
    </row>
    <row r="103" spans="2:13" hidden="1" x14ac:dyDescent="0.2">
      <c r="B103" s="61" t="str">
        <f>CONCATENATE("10.",Prüfkriterien_10[[#This Row],[Spalte2]])</f>
        <v>10.4</v>
      </c>
      <c r="C103" s="33">
        <f>ROW()-ROW(Prüfkriterien_10[[#Headers],[Spalte3]])</f>
        <v>4</v>
      </c>
      <c r="D103" s="33">
        <f>(Prüfkriterien_10[Spalte2]+100)/10</f>
        <v>10.4</v>
      </c>
      <c r="E103" s="25"/>
      <c r="F103" s="54"/>
      <c r="G103" s="54"/>
      <c r="H103" s="28"/>
      <c r="I103" s="28"/>
      <c r="J103" s="28"/>
      <c r="K103" s="28"/>
      <c r="L103" s="28"/>
      <c r="M103" s="54"/>
    </row>
    <row r="104" spans="2:13" hidden="1" x14ac:dyDescent="0.2">
      <c r="B104" s="63" t="str">
        <f>CONCATENATE("10.",Prüfkriterien_10[[#This Row],[Spalte2]])</f>
        <v>10.5</v>
      </c>
      <c r="C104" s="65">
        <f>ROW()-ROW(Prüfkriterien_10[[#Headers],[Spalte3]])</f>
        <v>5</v>
      </c>
      <c r="D104" s="65">
        <f>(Prüfkriterien_10[Spalte2]+100)/10</f>
        <v>10.5</v>
      </c>
      <c r="E104" s="36"/>
      <c r="F104" s="37"/>
      <c r="G104" s="37"/>
      <c r="H104" s="64"/>
      <c r="I104" s="64"/>
      <c r="J104" s="64"/>
      <c r="K104" s="64"/>
      <c r="L104" s="64"/>
      <c r="M104" s="37"/>
    </row>
    <row r="105" spans="2:13" hidden="1" x14ac:dyDescent="0.2">
      <c r="B105" s="142" t="s">
        <v>72</v>
      </c>
      <c r="C105" s="143"/>
      <c r="D105" s="143"/>
      <c r="E105" s="143"/>
      <c r="F105" s="143"/>
      <c r="G105" s="143"/>
      <c r="H105" s="143"/>
      <c r="I105" s="143"/>
      <c r="J105" s="143"/>
      <c r="K105" s="143"/>
      <c r="L105" s="143"/>
      <c r="M105" s="144"/>
    </row>
    <row r="106" spans="2:13" hidden="1" x14ac:dyDescent="0.2">
      <c r="B106" s="61" t="s">
        <v>41</v>
      </c>
      <c r="C106" s="33" t="s">
        <v>42</v>
      </c>
      <c r="D106" s="33" t="s">
        <v>43</v>
      </c>
      <c r="E106" s="25" t="s">
        <v>44</v>
      </c>
      <c r="F106" s="54" t="s">
        <v>45</v>
      </c>
      <c r="G106" s="54" t="s">
        <v>48</v>
      </c>
      <c r="H106" s="28" t="s">
        <v>49</v>
      </c>
      <c r="I106" s="28" t="s">
        <v>50</v>
      </c>
      <c r="J106" s="28" t="s">
        <v>51</v>
      </c>
      <c r="K106" s="28" t="s">
        <v>52</v>
      </c>
      <c r="L106" s="28" t="s">
        <v>53</v>
      </c>
      <c r="M106" s="54" t="s">
        <v>54</v>
      </c>
    </row>
    <row r="107" spans="2:13" hidden="1" x14ac:dyDescent="0.2">
      <c r="B107" s="61" t="str">
        <f>CONCATENATE("11.",Prüfkriterien_11[[#This Row],[Spalte2]])</f>
        <v>11.1</v>
      </c>
      <c r="C107" s="33">
        <f>ROW()-ROW(Prüfkriterien_11[[#Headers],[Spalte3]])</f>
        <v>1</v>
      </c>
      <c r="D107" s="33">
        <f>(Prüfkriterien_11[Spalte2]+110)/10</f>
        <v>11.1</v>
      </c>
      <c r="E107" s="25"/>
      <c r="F107" s="54"/>
      <c r="G107" s="54"/>
      <c r="H107" s="28"/>
      <c r="I107" s="28"/>
      <c r="J107" s="28"/>
      <c r="K107" s="28"/>
      <c r="L107" s="28"/>
      <c r="M107" s="54"/>
    </row>
    <row r="108" spans="2:13" hidden="1" x14ac:dyDescent="0.2">
      <c r="B108" s="63" t="str">
        <f>CONCATENATE("11.",Prüfkriterien_11[[#This Row],[Spalte2]])</f>
        <v>11.2</v>
      </c>
      <c r="C108" s="65">
        <f>ROW()-ROW(Prüfkriterien_11[[#Headers],[Spalte3]])</f>
        <v>2</v>
      </c>
      <c r="D108" s="65">
        <f>(Prüfkriterien_11[Spalte2]+110)/10</f>
        <v>11.2</v>
      </c>
      <c r="E108" s="36"/>
      <c r="F108" s="37"/>
      <c r="G108" s="37"/>
      <c r="H108" s="64"/>
      <c r="I108" s="64"/>
      <c r="J108" s="64"/>
      <c r="K108" s="64"/>
      <c r="L108" s="64"/>
      <c r="M108" s="37"/>
    </row>
    <row r="109" spans="2:13" hidden="1" x14ac:dyDescent="0.2">
      <c r="B109" s="61" t="str">
        <f>CONCATENATE("11.",Prüfkriterien_11[[#This Row],[Spalte2]])</f>
        <v>11.3</v>
      </c>
      <c r="C109" s="33">
        <f>ROW()-ROW(Prüfkriterien_11[[#Headers],[Spalte3]])</f>
        <v>3</v>
      </c>
      <c r="D109" s="33">
        <f>(Prüfkriterien_11[Spalte2]+110)/10</f>
        <v>11.3</v>
      </c>
      <c r="E109" s="25"/>
      <c r="F109" s="54"/>
      <c r="G109" s="54"/>
      <c r="H109" s="28"/>
      <c r="I109" s="28"/>
      <c r="J109" s="28"/>
      <c r="K109" s="28"/>
      <c r="L109" s="28"/>
      <c r="M109" s="54"/>
    </row>
    <row r="110" spans="2:13" hidden="1" x14ac:dyDescent="0.2">
      <c r="B110" s="61" t="str">
        <f>CONCATENATE("11.",Prüfkriterien_11[[#This Row],[Spalte2]])</f>
        <v>11.4</v>
      </c>
      <c r="C110" s="33">
        <f>ROW()-ROW(Prüfkriterien_11[[#Headers],[Spalte3]])</f>
        <v>4</v>
      </c>
      <c r="D110" s="33">
        <f>(Prüfkriterien_11[Spalte2]+110)/10</f>
        <v>11.4</v>
      </c>
      <c r="E110" s="25"/>
      <c r="F110" s="54"/>
      <c r="G110" s="54"/>
      <c r="H110" s="28"/>
      <c r="I110" s="28"/>
      <c r="J110" s="28"/>
      <c r="K110" s="28"/>
      <c r="L110" s="28"/>
      <c r="M110" s="54"/>
    </row>
    <row r="111" spans="2:13" hidden="1" x14ac:dyDescent="0.2">
      <c r="B111" s="63" t="str">
        <f>CONCATENATE("11.",Prüfkriterien_11[[#This Row],[Spalte2]])</f>
        <v>11.5</v>
      </c>
      <c r="C111" s="65">
        <f>ROW()-ROW(Prüfkriterien_11[[#Headers],[Spalte3]])</f>
        <v>5</v>
      </c>
      <c r="D111" s="65">
        <f>(Prüfkriterien_11[Spalte2]+110)/10</f>
        <v>11.5</v>
      </c>
      <c r="E111" s="36"/>
      <c r="F111" s="37"/>
      <c r="G111" s="37"/>
      <c r="H111" s="64"/>
      <c r="I111" s="64"/>
      <c r="J111" s="64"/>
      <c r="K111" s="64"/>
      <c r="L111" s="64"/>
      <c r="M111" s="37"/>
    </row>
    <row r="112" spans="2:13" ht="6.75" customHeight="1" x14ac:dyDescent="0.2"/>
  </sheetData>
  <sheetProtection algorithmName="SHA-512" hashValue="wmNfVajj5jub/vGsDNbCqCmf6CpsY29WZLu6iRJKh+dV5StvGxIoZSEOVQUImyx78zllr/vTQFHxoRFZ/81CCw==" saltValue="1TcVu7fjtA2MBIcOPDClIw==" spinCount="100000" sheet="1" formatCells="0" formatRows="0" insertRows="0" deleteRows="0"/>
  <mergeCells count="24">
    <mergeCell ref="B105:M105"/>
    <mergeCell ref="B70:M70"/>
    <mergeCell ref="B77:M77"/>
    <mergeCell ref="B84:M84"/>
    <mergeCell ref="B91:M91"/>
    <mergeCell ref="B98:M98"/>
    <mergeCell ref="B2:M2"/>
    <mergeCell ref="B5:M5"/>
    <mergeCell ref="B8:M8"/>
    <mergeCell ref="B30:M30"/>
    <mergeCell ref="B49:M49"/>
    <mergeCell ref="B3:M3"/>
    <mergeCell ref="O48:S48"/>
    <mergeCell ref="B63:M63"/>
    <mergeCell ref="C4:K4"/>
    <mergeCell ref="B6:B7"/>
    <mergeCell ref="C6:C7"/>
    <mergeCell ref="E6:E7"/>
    <mergeCell ref="F6:F7"/>
    <mergeCell ref="G6:G7"/>
    <mergeCell ref="H6:L6"/>
    <mergeCell ref="M6:M7"/>
    <mergeCell ref="D6:D7"/>
    <mergeCell ref="B56:M56"/>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&amp;L&amp;"Arial,Standard"&amp;8Version 2023&amp;C&amp;G&amp;R
&amp;"Arial,Standard"&amp;8&amp;P von &amp;N</oddFooter>
  </headerFooter>
  <rowBreaks count="1" manualBreakCount="1">
    <brk id="48" max="13" man="1"/>
  </rowBreaks>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22" operator="containsText" id="{5E95DCB8-8D9B-43CB-9F0E-367D7B8C392E}">
            <xm:f>NOT(ISERROR(SEARCH("grau",H31)))</xm:f>
            <xm:f>"grau"</xm:f>
            <x14:dxf>
              <font>
                <color rgb="FF808080"/>
              </font>
              <fill>
                <patternFill>
                  <bgColor rgb="FF808080"/>
                </patternFill>
              </fill>
            </x14:dxf>
          </x14:cfRule>
          <xm:sqref>H64:L69 H57:L62 H50:L50 H31:L31 I33:J36 I38:J39 I41:J48</xm:sqref>
        </x14:conditionalFormatting>
        <x14:conditionalFormatting xmlns:xm="http://schemas.microsoft.com/office/excel/2006/main">
          <x14:cfRule type="containsText" priority="19" operator="containsText" id="{856D55F9-5406-42BE-8943-059812964641}">
            <xm:f>NOT(ISERROR(SEARCH("grau",H10)))</xm:f>
            <xm:f>"grau"</xm:f>
            <x14:dxf>
              <font>
                <strike val="0"/>
                <color rgb="FF808080"/>
              </font>
              <fill>
                <patternFill>
                  <bgColor rgb="FF808080"/>
                </patternFill>
              </fill>
            </x14:dxf>
          </x14:cfRule>
          <xm:sqref>H10:L29</xm:sqref>
        </x14:conditionalFormatting>
        <x14:conditionalFormatting xmlns:xm="http://schemas.microsoft.com/office/excel/2006/main">
          <x14:cfRule type="containsText" priority="17" operator="containsText" id="{3EA6EFDB-E455-4F38-A982-1E38324F0343}">
            <xm:f>NOT(ISERROR(SEARCH("grau",H71)))</xm:f>
            <xm:f>"grau"</xm:f>
            <x14:dxf>
              <font>
                <color rgb="FF808080"/>
              </font>
              <fill>
                <patternFill>
                  <bgColor rgb="FF808080"/>
                </patternFill>
              </fill>
            </x14:dxf>
          </x14:cfRule>
          <xm:sqref>H71:L76</xm:sqref>
        </x14:conditionalFormatting>
        <x14:conditionalFormatting xmlns:xm="http://schemas.microsoft.com/office/excel/2006/main">
          <x14:cfRule type="containsText" priority="16" operator="containsText" id="{5BEAB68E-34A9-4110-B056-50320AFBCCB0}">
            <xm:f>NOT(ISERROR(SEARCH("grau",H78)))</xm:f>
            <xm:f>"grau"</xm:f>
            <x14:dxf>
              <font>
                <color rgb="FF808080"/>
              </font>
              <fill>
                <patternFill>
                  <bgColor rgb="FF808080"/>
                </patternFill>
              </fill>
            </x14:dxf>
          </x14:cfRule>
          <xm:sqref>H78:L83</xm:sqref>
        </x14:conditionalFormatting>
        <x14:conditionalFormatting xmlns:xm="http://schemas.microsoft.com/office/excel/2006/main">
          <x14:cfRule type="containsText" priority="15" operator="containsText" id="{CF7EDDB7-2157-4E54-80CC-AC6AB6FBA5CD}">
            <xm:f>NOT(ISERROR(SEARCH("grau",H85)))</xm:f>
            <xm:f>"grau"</xm:f>
            <x14:dxf>
              <font>
                <color rgb="FF808080"/>
              </font>
              <fill>
                <patternFill>
                  <bgColor rgb="FF808080"/>
                </patternFill>
              </fill>
            </x14:dxf>
          </x14:cfRule>
          <xm:sqref>H85:L90</xm:sqref>
        </x14:conditionalFormatting>
        <x14:conditionalFormatting xmlns:xm="http://schemas.microsoft.com/office/excel/2006/main">
          <x14:cfRule type="containsText" priority="14" operator="containsText" id="{A15A7D79-1345-4D48-A805-61E375A492E8}">
            <xm:f>NOT(ISERROR(SEARCH("grau",H92)))</xm:f>
            <xm:f>"grau"</xm:f>
            <x14:dxf>
              <font>
                <color rgb="FF808080"/>
              </font>
              <fill>
                <patternFill>
                  <bgColor rgb="FF808080"/>
                </patternFill>
              </fill>
            </x14:dxf>
          </x14:cfRule>
          <xm:sqref>H92:L97</xm:sqref>
        </x14:conditionalFormatting>
        <x14:conditionalFormatting xmlns:xm="http://schemas.microsoft.com/office/excel/2006/main">
          <x14:cfRule type="containsText" priority="13" operator="containsText" id="{24D64CB9-06C8-4AB6-96E9-068B2C93B725}">
            <xm:f>NOT(ISERROR(SEARCH("grau",H99)))</xm:f>
            <xm:f>"grau"</xm:f>
            <x14:dxf>
              <font>
                <color rgb="FF808080"/>
              </font>
              <fill>
                <patternFill>
                  <bgColor rgb="FF808080"/>
                </patternFill>
              </fill>
            </x14:dxf>
          </x14:cfRule>
          <xm:sqref>H99:L104</xm:sqref>
        </x14:conditionalFormatting>
        <x14:conditionalFormatting xmlns:xm="http://schemas.microsoft.com/office/excel/2006/main">
          <x14:cfRule type="containsText" priority="12" operator="containsText" id="{04852FE4-12C5-447A-9DDA-1F52D59ECA2D}">
            <xm:f>NOT(ISERROR(SEARCH("grau",H106)))</xm:f>
            <xm:f>"grau"</xm:f>
            <x14:dxf>
              <font>
                <color rgb="FF808080"/>
              </font>
              <fill>
                <patternFill>
                  <bgColor rgb="FF808080"/>
                </patternFill>
              </fill>
            </x14:dxf>
          </x14:cfRule>
          <xm:sqref>H106:L111</xm:sqref>
        </x14:conditionalFormatting>
        <x14:conditionalFormatting xmlns:xm="http://schemas.microsoft.com/office/excel/2006/main">
          <x14:cfRule type="containsText" priority="10" operator="containsText" id="{BDAA89A0-64EB-41FD-80DC-506334316503}">
            <xm:f>NOT(ISERROR(SEARCH("grau",H23)))</xm:f>
            <xm:f>"grau"</xm:f>
            <x14:dxf>
              <font>
                <strike val="0"/>
                <color rgb="FF808080"/>
              </font>
              <fill>
                <patternFill>
                  <bgColor rgb="FF808080"/>
                </patternFill>
              </fill>
            </x14:dxf>
          </x14:cfRule>
          <xm:sqref>H23:L25</xm:sqref>
        </x14:conditionalFormatting>
        <x14:conditionalFormatting xmlns:xm="http://schemas.microsoft.com/office/excel/2006/main">
          <x14:cfRule type="containsText" priority="9" operator="containsText" id="{D50B0CD1-3F69-4A34-A411-AFB6B4666EA4}">
            <xm:f>NOT(ISERROR(SEARCH("grau",H32)))</xm:f>
            <xm:f>"grau"</xm:f>
            <x14:dxf>
              <font>
                <strike val="0"/>
                <color rgb="FF808080"/>
              </font>
              <fill>
                <patternFill>
                  <bgColor rgb="FF808080"/>
                </patternFill>
              </fill>
            </x14:dxf>
          </x14:cfRule>
          <xm:sqref>H32:J32</xm:sqref>
        </x14:conditionalFormatting>
        <x14:conditionalFormatting xmlns:xm="http://schemas.microsoft.com/office/excel/2006/main">
          <x14:cfRule type="containsText" priority="7" operator="containsText" id="{6AA627A4-C3CD-488A-A4EA-0BD8D040A562}">
            <xm:f>NOT(ISERROR(SEARCH("grau",H33)))</xm:f>
            <xm:f>"grau"</xm:f>
            <x14:dxf>
              <font>
                <strike val="0"/>
                <color rgb="FF808080"/>
              </font>
              <fill>
                <patternFill>
                  <bgColor rgb="FF808080"/>
                </patternFill>
              </fill>
            </x14:dxf>
          </x14:cfRule>
          <xm:sqref>H33:H48</xm:sqref>
        </x14:conditionalFormatting>
        <x14:conditionalFormatting xmlns:xm="http://schemas.microsoft.com/office/excel/2006/main">
          <x14:cfRule type="containsText" priority="6" operator="containsText" id="{201D73D0-4ADB-42EE-B82C-687ECCD131F3}">
            <xm:f>NOT(ISERROR(SEARCH("grau",K32)))</xm:f>
            <xm:f>"grau"</xm:f>
            <x14:dxf>
              <font>
                <strike val="0"/>
                <color rgb="FF808080"/>
              </font>
              <fill>
                <patternFill>
                  <bgColor rgb="FF808080"/>
                </patternFill>
              </fill>
            </x14:dxf>
          </x14:cfRule>
          <xm:sqref>K32:L48</xm:sqref>
        </x14:conditionalFormatting>
        <x14:conditionalFormatting xmlns:xm="http://schemas.microsoft.com/office/excel/2006/main">
          <x14:cfRule type="containsText" priority="5" operator="containsText" id="{E66684AA-3A08-42B9-AB75-DE6C7945756B}">
            <xm:f>NOT(ISERROR(SEARCH("grau",I37)))</xm:f>
            <xm:f>"grau"</xm:f>
            <x14:dxf>
              <font>
                <strike val="0"/>
                <color rgb="FF808080"/>
              </font>
              <fill>
                <patternFill>
                  <bgColor rgb="FF808080"/>
                </patternFill>
              </fill>
            </x14:dxf>
          </x14:cfRule>
          <xm:sqref>I37</xm:sqref>
        </x14:conditionalFormatting>
        <x14:conditionalFormatting xmlns:xm="http://schemas.microsoft.com/office/excel/2006/main">
          <x14:cfRule type="containsText" priority="4" operator="containsText" id="{1BFA91C2-2454-43AA-9488-51C633B58E9E}">
            <xm:f>NOT(ISERROR(SEARCH("grau",J37)))</xm:f>
            <xm:f>"grau"</xm:f>
            <x14:dxf>
              <font>
                <strike val="0"/>
                <color rgb="FF808080"/>
              </font>
              <fill>
                <patternFill>
                  <bgColor rgb="FF808080"/>
                </patternFill>
              </fill>
            </x14:dxf>
          </x14:cfRule>
          <xm:sqref>J37</xm:sqref>
        </x14:conditionalFormatting>
        <x14:conditionalFormatting xmlns:xm="http://schemas.microsoft.com/office/excel/2006/main">
          <x14:cfRule type="containsText" priority="3" operator="containsText" id="{163355C6-5A18-4430-BE85-11D903BABB9E}">
            <xm:f>NOT(ISERROR(SEARCH("grau",I40)))</xm:f>
            <xm:f>"grau"</xm:f>
            <x14:dxf>
              <font>
                <strike val="0"/>
                <color rgb="FF808080"/>
              </font>
              <fill>
                <patternFill>
                  <bgColor rgb="FF808080"/>
                </patternFill>
              </fill>
            </x14:dxf>
          </x14:cfRule>
          <xm:sqref>I40</xm:sqref>
        </x14:conditionalFormatting>
        <x14:conditionalFormatting xmlns:xm="http://schemas.microsoft.com/office/excel/2006/main">
          <x14:cfRule type="containsText" priority="2" operator="containsText" id="{5E28F722-F9D3-4B51-8CDD-628813506A65}">
            <xm:f>NOT(ISERROR(SEARCH("grau",J40)))</xm:f>
            <xm:f>"grau"</xm:f>
            <x14:dxf>
              <font>
                <strike val="0"/>
                <color rgb="FF808080"/>
              </font>
              <fill>
                <patternFill>
                  <bgColor rgb="FF808080"/>
                </patternFill>
              </fill>
            </x14:dxf>
          </x14:cfRule>
          <xm:sqref>J40</xm:sqref>
        </x14:conditionalFormatting>
        <x14:conditionalFormatting xmlns:xm="http://schemas.microsoft.com/office/excel/2006/main">
          <x14:cfRule type="containsText" priority="1" operator="containsText" id="{E4731088-ABD9-491C-9F02-8342CA2AD591}">
            <xm:f>NOT(ISERROR(SEARCH("grau",H51)))</xm:f>
            <xm:f>"grau"</xm:f>
            <x14:dxf>
              <font>
                <strike val="0"/>
                <color rgb="FF808080"/>
              </font>
              <fill>
                <patternFill>
                  <bgColor rgb="FF808080"/>
                </patternFill>
              </fill>
            </x14:dxf>
          </x14:cfRule>
          <xm:sqref>H51:L55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Einstellungen!$C$10:$C$11</xm:f>
          </x14:formula1>
          <xm:sqref>I64:J64</xm:sqref>
        </x14:dataValidation>
        <x14:dataValidation type="list" allowBlank="1" showInputMessage="1" showErrorMessage="1">
          <x14:formula1>
            <xm:f>Einstellungen!$C$9:$C$11</xm:f>
          </x14:formula1>
          <xm:sqref>H106:L111 H57:L62 H64:L69 H71:L76 H78:L83 H85:L90 H92:L97 H99:L104 H31:L48 H9:L29 H50:L55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G12" sqref="G12:L12"/>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56" t="s">
        <v>74</v>
      </c>
      <c r="C2" s="156"/>
    </row>
    <row r="3" spans="2:5" ht="7.9" customHeight="1" x14ac:dyDescent="0.25">
      <c r="B3" s="8"/>
      <c r="C3" s="8"/>
    </row>
    <row r="4" spans="2:5" ht="55.9" customHeight="1" x14ac:dyDescent="0.25">
      <c r="B4" s="157" t="s">
        <v>40</v>
      </c>
      <c r="C4" s="157"/>
    </row>
    <row r="5" spans="2:5" ht="7.9" customHeight="1" x14ac:dyDescent="0.2">
      <c r="B5" s="9"/>
      <c r="C5" s="9"/>
    </row>
    <row r="6" spans="2:5" s="10" customFormat="1" ht="25.9" customHeight="1" x14ac:dyDescent="0.25">
      <c r="B6" s="44" t="s">
        <v>55</v>
      </c>
      <c r="C6" s="34" t="s">
        <v>77</v>
      </c>
    </row>
    <row r="7" spans="2:5" s="10" customFormat="1" ht="25.9" customHeight="1" x14ac:dyDescent="0.25">
      <c r="B7" s="44" t="s">
        <v>75</v>
      </c>
      <c r="C7" s="34" t="s">
        <v>78</v>
      </c>
    </row>
    <row r="8" spans="2:5" s="10" customFormat="1" ht="25.9" customHeight="1" x14ac:dyDescent="0.25">
      <c r="B8" s="43" t="s">
        <v>73</v>
      </c>
      <c r="C8" s="35" t="s">
        <v>84</v>
      </c>
    </row>
    <row r="9" spans="2:5" s="10" customFormat="1" ht="25.9" customHeight="1" x14ac:dyDescent="0.25">
      <c r="B9" s="39" t="s">
        <v>56</v>
      </c>
      <c r="C9" s="12" t="s">
        <v>15</v>
      </c>
    </row>
    <row r="10" spans="2:5" s="10" customFormat="1" ht="25.9" customHeight="1" x14ac:dyDescent="0.25">
      <c r="B10" s="11"/>
      <c r="C10" s="52"/>
      <c r="E10" s="45" t="s">
        <v>76</v>
      </c>
    </row>
    <row r="11" spans="2:5" s="10" customFormat="1" ht="25.9" customHeight="1" x14ac:dyDescent="0.25">
      <c r="B11" s="11"/>
      <c r="C11" s="51" t="s">
        <v>38</v>
      </c>
    </row>
    <row r="12" spans="2:5" s="10" customFormat="1" ht="25.9" customHeight="1" x14ac:dyDescent="0.25">
      <c r="B12" s="39" t="s">
        <v>57</v>
      </c>
      <c r="C12" s="46" t="s">
        <v>27</v>
      </c>
    </row>
    <row r="13" spans="2:5" s="10" customFormat="1" ht="25.9" customHeight="1" x14ac:dyDescent="0.25">
      <c r="B13" s="11"/>
      <c r="C13" s="46" t="s">
        <v>28</v>
      </c>
    </row>
    <row r="14" spans="2:5" s="10" customFormat="1" ht="25.9" customHeight="1" x14ac:dyDescent="0.25">
      <c r="B14" s="11"/>
      <c r="C14" s="46" t="s">
        <v>29</v>
      </c>
    </row>
  </sheetData>
  <sheetProtection password="AA96" sheet="1" objects="1" scenarios="1"/>
  <dataConsolidate/>
  <mergeCells count="2">
    <mergeCell ref="B2:C2"/>
    <mergeCell ref="B4:C4"/>
  </mergeCell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01.01.2022 *ab 01.07.2022 fließen Abweichungen in die Risikoeinstufung ein 
Version 2022&amp;C&amp;G&amp;R
&amp;"Arial,Standard"&amp;8&amp;P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13</vt:i4>
      </vt:variant>
    </vt:vector>
  </HeadingPairs>
  <TitlesOfParts>
    <vt:vector size="17"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'Angaben zum Audit'!Druckbereich</vt:lpstr>
      <vt:lpstr>Checkliste!Druckbereich</vt:lpstr>
      <vt:lpstr>Maßnahmenplan!Druckbereich</vt:lpstr>
      <vt:lpstr>Checkliste!Drucktitel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Vorlage_1_6_Neutral</dc:title>
  <dc:creator/>
  <cp:lastModifiedBy/>
  <dcterms:created xsi:type="dcterms:W3CDTF">2006-09-16T00:00:00Z</dcterms:created>
  <dcterms:modified xsi:type="dcterms:W3CDTF">2022-11-14T08:00:34Z</dcterms:modified>
</cp:coreProperties>
</file>